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57c97bbe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eur" sheetId="1" r:id="Rf9d805ce2db444fe"/>
    <x:sheet xmlns:r="http://schemas.openxmlformats.org/officeDocument/2006/relationships" name="Devis FR" sheetId="2" r:id="R3f614756b1b143c0"/>
    <x:sheet xmlns:r="http://schemas.openxmlformats.org/officeDocument/2006/relationships" name="Devis CH" sheetId="3" r:id="Rfbeffa3597ec446c"/>
    <x:sheet xmlns:r="http://schemas.openxmlformats.org/officeDocument/2006/relationships" name="Devis BE" sheetId="4" r:id="Rd0868a34640d4bb7"/>
    <x:sheet xmlns:r="http://schemas.openxmlformats.org/officeDocument/2006/relationships" name="Devis CA" sheetId="5" r:id="R71916574aacd4277"/>
    <x:sheet xmlns:r="http://schemas.openxmlformats.org/officeDocument/2006/relationships" name="Sources" sheetId="6" r:id="R90cdd69e08ab4c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–&quot;"/>
    <x:numFmt numFmtId="201" formatCode="0.00%;(0.00%);&quot;–&quot;"/>
    <x:numFmt numFmtId="202" formatCode="0.000%"/>
    <x:numFmt numFmtId="203" formatCode="0.00"/>
    <x:numFmt numFmtId="204" formatCode="  @"/>
    <x:numFmt numFmtId="205" formatCode="dd/mm/yyyy"/>
  </x:numFmts>
  <x:fonts count="9">
    <x:font>
      <x:sz val="11"/>
      <x:name val="Carlito"/>
    </x:font>
    <x:font>
      <x:sz val="10"/>
      <x:color rgb="FF161616"/>
      <x:name val="Arial"/>
    </x:font>
    <x:font>
      <x:b/>
      <x:sz val="16"/>
      <x:color rgb="FF161616"/>
      <x:name val="Arial"/>
    </x:font>
    <x:font>
      <x:sz val="10"/>
      <x:color rgb="FF5D5D5D"/>
      <x:name val="Arial"/>
    </x:font>
    <x:font>
      <x:b/>
      <x:sz val="10"/>
      <x:color rgb="FF161616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164B9E"/>
      <x:name val="Arial"/>
    </x:font>
    <x:font>
      <x:i/>
      <x:sz val="10"/>
      <x:color rgb="FF16161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0EB"/>
      </x:patternFill>
    </x:fill>
    <x:fill>
      <x:patternFill patternType="solid">
        <x:fgColor rgb="FF161616"/>
      </x:patternFill>
    </x:fill>
    <x:fill>
      <x:patternFill patternType="solid">
        <x:fgColor rgb="FFFFF0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5D2CB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5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D2424"/>
      </x:font>
      <x:fill>
        <x:patternFill patternType="solid">
          <x:bgColor rgb="FFFB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8ad2ba8654dad" /><Relationship Type="http://schemas.openxmlformats.org/officeDocument/2006/relationships/theme" Target="/xl/theme/theme1.xml" Id="Rb546298977de4006" /><Relationship Type="http://schemas.openxmlformats.org/officeDocument/2006/relationships/sharedStrings" Target="/xl/sharedStrings.xml" Id="Rda8fed93d09644f7" /><Relationship Type="http://schemas.openxmlformats.org/officeDocument/2006/relationships/worksheet" Target="/xl/worksheets/sheet1.xml" Id="Rf9d805ce2db444fe" /><Relationship Type="http://schemas.openxmlformats.org/officeDocument/2006/relationships/worksheet" Target="/xl/worksheets/sheet2.xml" Id="R3f614756b1b143c0" /><Relationship Type="http://schemas.openxmlformats.org/officeDocument/2006/relationships/worksheet" Target="/xl/worksheets/sheet3.xml" Id="Rfbeffa3597ec446c" /><Relationship Type="http://schemas.openxmlformats.org/officeDocument/2006/relationships/worksheet" Target="/xl/worksheets/sheet4.xml" Id="Rd0868a34640d4bb7" /><Relationship Type="http://schemas.openxmlformats.org/officeDocument/2006/relationships/worksheet" Target="/xl/worksheets/sheet5.xml" Id="R71916574aacd4277" /><Relationship Type="http://schemas.openxmlformats.org/officeDocument/2006/relationships/worksheet" Target="/xl/worksheets/sheet6.xml" Id="R90cdd69e08ab4cde" /></Relationships>
</file>

<file path=xl/tables/table1.xml><?xml version="1.0" encoding="utf-8"?>
<x:table xmlns:x="http://schemas.openxmlformats.org/spreadsheetml/2006/main" id="1" name="CorpusTarifs" displayName="CorpusTarifs" ref="B7:R98" headerRowCount="1" totalsRowCount="0" totalsRowShown="0">
  <x:autoFilter ref="B7:R98"/>
  <x:tableColumns count="17">
    <x:tableColumn id="1" name="Pays"/>
    <x:tableColumn id="2" name="Catégorie de lecture"/>
    <x:tableColumn id="3" name="Poste / service"/>
    <x:tableColumn id="4" name="Minimum"/>
    <x:tableColumn id="5" name="Maximum"/>
    <x:tableColumn id="6" name="Devise"/>
    <x:tableColumn id="7" name="Unité"/>
    <x:tableColumn id="8" name="Durée de référence"/>
    <x:tableColumn id="9" name="Base de taxes"/>
    <x:tableColumn id="10" name="Date / version de la source"/>
    <x:tableColumn id="11" name="Consultation"/>
    <x:tableColumn id="12" name="Inclus"/>
    <x:tableColumn id="13" name="Exclus"/>
    <x:tableColumn id="14" name="Périmètre"/>
    <x:tableColumn id="15" name="Limites"/>
    <x:tableColumn id="16" name="URL de la source"/>
    <x:tableColumn id="17" name="Nature exacte du corp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1.xml" Id="Rff96f429e9ae40d3" /></Relationships>
</file>

<file path=xl/worksheets/sheet1.xml><?xml version="1.0" encoding="utf-8"?>
<x:worksheet xmlns:x="http://schemas.openxmlformats.org/spreadsheetml/2006/main">
  <x:sheetPr>
    <x:tabColor rgb="FF161616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" hidden="0" customWidth="1"/>
    <x:col min="2" max="2" width="50" hidden="0" customWidth="1"/>
    <x:col min="3" max="3" width="14" hidden="0" customWidth="1"/>
    <x:col min="4" max="4" width="13" hidden="0" customWidth="1"/>
    <x:col min="5" max="5" width="19" hidden="0" customWidth="1"/>
    <x:col min="6" max="6" width="19" hidden="0" customWidth="1"/>
    <x:col min="7" max="7" width="5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2" customHeight="1">
      <x:c r="A2" s="2"/>
      <x:c r="B2" s="3" t="str">
        <x:v>CALCULATEUR DE RENTABILITÉ</x:v>
      </x:c>
      <x:c r="C2" s="3"/>
      <x:c r="D2" s="3"/>
      <x:c r="E2" s="3"/>
      <x:c r="F2" s="3"/>
      <x:c r="G2" s="3"/>
    </x:row>
    <x:row r="3" ht="23" customHeight="1">
      <x:c r="A3" s="2"/>
      <x:c r="B3" s="5" t="str">
        <x:v>L’INDUSTRIE  /  Événementiel audiovisuel</x:v>
      </x:c>
      <x:c r="C3" s="5"/>
      <x:c r="D3" s="5"/>
      <x:c r="E3" s="5"/>
      <x:c r="F3" s="5"/>
      <x:c r="G3" s="5"/>
    </x:row>
    <x:row r="4" ht="23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/>
      <x:c r="B5" s="7" t="str">
        <x:v>Coût complet budgété</x:v>
      </x:c>
      <x:c r="C5" s="9" t="n">
        <x:f>F43</x:f>
        <x:v>3000</x:v>
      </x:c>
      <x:c r="D5" s="8"/>
      <x:c r="E5" s="8" t="str">
        <x:v>Prix HT minimum</x:v>
      </x:c>
      <x:c r="F5" s="9" t="n">
        <x:f>F45</x:f>
        <x:v>3750</x:v>
      </x:c>
      <x:c r="G5" s="30" t="str">
        <x:v>Montants dans la devise saisie ci-dessous.</x:v>
      </x:c>
    </x:row>
    <x:row r="6" ht="23" customHeight="1">
      <x:c r="A6" s="2"/>
      <x:c r="B6" s="7" t="str">
        <x:v>Marge au prix proposé</x:v>
      </x:c>
      <x:c r="C6" s="9" t="n">
        <x:f>F47</x:f>
        <x:v>750</x:v>
      </x:c>
      <x:c r="D6" s="8"/>
      <x:c r="E6" s="8" t="str">
        <x:v>Total avec taxes</x:v>
      </x:c>
      <x:c r="F6" s="9" t="n">
        <x:f>F52</x:f>
        <x:v>4500</x:v>
      </x:c>
      <x:c r="G6" s="30" t="str">
        <x:v>Résultat de mission avant impôt. Aucun net personnel promis.</x:v>
      </x:c>
    </x:row>
    <x:row r="7" ht="23" customHeight="1">
      <x:c r="A7" s="2"/>
      <x:c r="B7" s="2"/>
      <x:c r="C7" s="6"/>
      <x:c r="D7" s="6"/>
      <x:c r="E7" s="6"/>
      <x:c r="F7" s="6"/>
      <x:c r="G7" s="30"/>
    </x:row>
    <x:row r="8" ht="23" customHeight="1">
      <x:c r="A8" s="2"/>
      <x:c r="B8" s="14" t="str">
        <x:v>VOTRE PRESTATION</x:v>
      </x:c>
      <x:c r="C8" s="15"/>
      <x:c r="D8" s="15"/>
      <x:c r="E8" s="15"/>
      <x:c r="F8" s="15"/>
      <x:c r="G8" s="31"/>
    </x:row>
    <x:row r="9" ht="23" customHeight="1">
      <x:c r="A9" s="2"/>
      <x:c r="B9" s="2" t="str">
        <x:v>Pays (information)</x:v>
      </x:c>
      <x:c r="C9" s="17" t="str">
        <x:v>FR</x:v>
      </x:c>
      <x:c r="D9" s="6"/>
      <x:c r="E9" s="6" t="str">
        <x:v>Devise</x:v>
      </x:c>
      <x:c r="F9" s="17" t="str">
        <x:v>EUR</x:v>
      </x:c>
      <x:c r="G9" s="30" t="str">
        <x:v>Aucune conversion. Changer le pays ne modifie aucun taux.</x:v>
      </x:c>
    </x:row>
    <x:row r="10" ht="23" customHeight="1">
      <x:c r="A10" s="2"/>
      <x:c r="B10" s="2" t="str">
        <x:v>Marge cible sur le prix de vente</x:v>
      </x:c>
      <x:c r="C10" s="18" t="n">
        <x:v>0.2</x:v>
      </x:c>
      <x:c r="D10" s="6"/>
      <x:c r="E10" s="6" t="str">
        <x:v>Majoration équivalente</x:v>
      </x:c>
      <x:c r="F10" s="19" t="n">
        <x:f>IF(OR(NOT(ISNUMBER(C10)),C10&lt;0,C10&gt;=1),"n.a.",C10/(1-C10))</x:f>
        <x:v>0.25</x:v>
      </x:c>
      <x:c r="G10" s="30" t="str">
        <x:v>Marge = gain / vente. Majoration = gain / coût.</x:v>
      </x:c>
    </x:row>
    <x:row r="11" ht="23" customHeight="1">
      <x:c r="A11" s="2"/>
      <x:c r="B11" s="2" t="str">
        <x:v>Taxe 1 sur le prix HT proposé</x:v>
      </x:c>
      <x:c r="C11" s="20" t="n">
        <x:v>0.2</x:v>
      </x:c>
      <x:c r="D11" s="6"/>
      <x:c r="E11" s="6" t="str">
        <x:v>Libellé taxe 1</x:v>
      </x:c>
      <x:c r="F11" s="17" t="str">
        <x:v>TVA</x:v>
      </x:c>
      <x:c r="G11" s="30" t="str">
        <x:v>Taux à valider selon assujettissement, client et lieu.</x:v>
      </x:c>
    </x:row>
    <x:row r="12" ht="23" customHeight="1">
      <x:c r="A12" s="2"/>
      <x:c r="B12" s="2" t="str">
        <x:v>Taxe 2 sur le même prix HT</x:v>
      </x:c>
      <x:c r="C12" s="20" t="n">
        <x:v>0</x:v>
      </x:c>
      <x:c r="D12" s="6"/>
      <x:c r="E12" s="6" t="str">
        <x:v>Libellé taxe 2</x:v>
      </x:c>
      <x:c r="F12" s="17" t="str">
        <x:v>Taxe 2</x:v>
      </x:c>
      <x:c r="G12" s="30" t="str">
        <x:v>Les deux taxes portent sur le HT, sans taxe sur taxe.</x:v>
      </x:c>
    </x:row>
    <x:row r="13" ht="23" customHeight="1">
      <x:c r="A13" s="2"/>
      <x:c r="B13" s="2" t="str">
        <x:v>Prix de vente proposé avant taxes</x:v>
      </x:c>
      <x:c r="C13" s="17" t="n">
        <x:v>3750</x:v>
      </x:c>
      <x:c r="D13" s="6"/>
      <x:c r="E13" s="6" t="str">
        <x:v>Aléas fixes</x:v>
      </x:c>
      <x:c r="F13" s="17" t="n">
        <x:v>150</x:v>
      </x:c>
      <x:c r="G13" s="30" t="str">
        <x:v>Réserve budgétaire, pas dépense comptable automatique.</x:v>
      </x:c>
    </x:row>
    <x:row r="14" ht="23" customHeight="1">
      <x:c r="A14" s="2"/>
      <x:c r="B14" s="2"/>
      <x:c r="C14" s="6"/>
      <x:c r="D14" s="6"/>
      <x:c r="E14" s="6"/>
      <x:c r="F14" s="6"/>
      <x:c r="G14" s="30"/>
    </x:row>
    <x:row r="15" ht="23" customHeight="1">
      <x:c r="A15" s="2"/>
      <x:c r="B15" s="14" t="str">
        <x:v>LE TEMPS DE VOTRE TRAVAIL</x:v>
      </x:c>
      <x:c r="C15" s="15"/>
      <x:c r="D15" s="15"/>
      <x:c r="E15" s="15"/>
      <x:c r="F15" s="15"/>
      <x:c r="G15" s="31"/>
    </x:row>
    <x:row r="16" ht="23" customHeight="1">
      <x:c r="A16" s="2"/>
      <x:c r="B16" s="21" t="str">
        <x:v>Phase</x:v>
      </x:c>
      <x:c r="C16" s="22" t="str">
        <x:v>Heures</x:v>
      </x:c>
      <x:c r="D16" s="22" t="str">
        <x:v>Taux / h</x:v>
      </x:c>
      <x:c r="E16" s="22" t="str">
        <x:v>Coût</x:v>
      </x:c>
      <x:c r="F16" s="22" t="str"/>
      <x:c r="G16" s="32" t="str">
        <x:v>Périmètre</x:v>
      </x:c>
    </x:row>
    <x:row r="17" ht="23" customHeight="1">
      <x:c r="A17" s="2"/>
      <x:c r="B17" s="2" t="str">
        <x:v>Préparation</x:v>
      </x:c>
      <x:c r="C17" s="23" t="n">
        <x:v>8</x:v>
      </x:c>
      <x:c r="D17" s="6" t="n">
        <x:f>$F$26</x:f>
        <x:v>40</x:v>
      </x:c>
      <x:c r="E17" s="6" t="n">
        <x:f>IF(AND(ISNUMBER(C17),ISNUMBER(D17)),C17*D17,"n.a.")</x:f>
        <x:v>320</x:v>
      </x:c>
      <x:c r="F17" s="6"/>
      <x:c r="G17" s="30" t="str">
        <x:v>Conducteur, repérage et titres.</x:v>
      </x:c>
    </x:row>
    <x:row r="18" ht="23" customHeight="1">
      <x:c r="A18" s="2"/>
      <x:c r="B18" s="2" t="str">
        <x:v>Montage et essais sur site</x:v>
      </x:c>
      <x:c r="C18" s="23" t="n">
        <x:v>3</x:v>
      </x:c>
      <x:c r="D18" s="6" t="n">
        <x:f>$F$26</x:f>
        <x:v>40</x:v>
      </x:c>
      <x:c r="E18" s="6" t="n">
        <x:f>IF(AND(ISNUMBER(C18),ISNUMBER(D18)),C18*D18,"n.a.")</x:f>
        <x:v>120</x:v>
      </x:c>
      <x:c r="F18" s="6"/>
      <x:c r="G18" s="30" t="str">
        <x:v>Installation de 6 h à 9 h.</x:v>
      </x:c>
    </x:row>
    <x:row r="19" ht="23" customHeight="1">
      <x:c r="A19" s="2"/>
      <x:c r="B19" s="2" t="str">
        <x:v>Exploitation</x:v>
      </x:c>
      <x:c r="C19" s="23" t="n">
        <x:v>3</x:v>
      </x:c>
      <x:c r="D19" s="6" t="n">
        <x:f>$F$26</x:f>
        <x:v>40</x:v>
      </x:c>
      <x:c r="E19" s="6" t="n">
        <x:f>IF(AND(ISNUMBER(C19),ISNUMBER(D19)),C19*D19,"n.a.")</x:f>
        <x:v>120</x:v>
      </x:c>
      <x:c r="F19" s="6"/>
      <x:c r="G19" s="30" t="str">
        <x:v>Programme de 9 h à 12 h.</x:v>
      </x:c>
    </x:row>
    <x:row r="20" ht="23" customHeight="1">
      <x:c r="A20" s="2"/>
      <x:c r="B20" s="2" t="str">
        <x:v>Démontage et chargement</x:v>
      </x:c>
      <x:c r="C20" s="23" t="n">
        <x:v>2</x:v>
      </x:c>
      <x:c r="D20" s="6" t="n">
        <x:f>$F$26</x:f>
        <x:v>40</x:v>
      </x:c>
      <x:c r="E20" s="6" t="n">
        <x:f>IF(AND(ISNUMBER(C20),ISNUMBER(D20)),C20*D20,"n.a.")</x:f>
        <x:v>80</x:v>
      </x:c>
      <x:c r="F20" s="6"/>
      <x:c r="G20" s="30" t="str">
        <x:v>De 12 h à 14 h.</x:v>
      </x:c>
    </x:row>
    <x:row r="21" ht="23" customHeight="1">
      <x:c r="A21" s="2"/>
      <x:c r="B21" s="2" t="str">
        <x:v>Postproduction et livraison</x:v>
      </x:c>
      <x:c r="C21" s="23" t="n">
        <x:v>8</x:v>
      </x:c>
      <x:c r="D21" s="6" t="n">
        <x:f>$F$26</x:f>
        <x:v>40</x:v>
      </x:c>
      <x:c r="E21" s="6" t="n">
        <x:f>IF(AND(ISNUMBER(C21),ISNUMBER(D21)),C21*D21,"n.a.")</x:f>
        <x:v>320</x:v>
      </x:c>
      <x:c r="F21" s="6"/>
      <x:c r="G21" s="30" t="str">
        <x:v>Intégrale, contrôle et retour convenu.</x:v>
      </x:c>
    </x:row>
    <x:row r="22" ht="23" customHeight="1">
      <x:c r="A22" s="2"/>
      <x:c r="B22" s="7" t="str">
        <x:v>Total heures et rémunération économique</x:v>
      </x:c>
      <x:c r="C22" s="8" t="n">
        <x:f>IF(COUNT(C17:C21)=5,SUM(C17:C21),"n.a.")</x:f>
        <x:v>24</x:v>
      </x:c>
      <x:c r="D22" s="8"/>
      <x:c r="E22" s="8" t="n">
        <x:f>IF(COUNT(E17:E21)=5,SUM(E17:E21),"n.a.")</x:f>
        <x:v>960</x:v>
      </x:c>
      <x:c r="F22" s="8"/>
      <x:c r="G22" s="30"/>
    </x:row>
    <x:row r="23" ht="23" customHeight="1">
      <x:c r="A23" s="2"/>
      <x:c r="B23" s="14" t="str">
        <x:v>CALCULER VOTRE TAUX ET IMPUTER VOTRE STRUCTURE</x:v>
      </x:c>
      <x:c r="C23" s="15"/>
      <x:c r="D23" s="15"/>
      <x:c r="E23" s="15"/>
      <x:c r="F23" s="15"/>
      <x:c r="G23" s="31"/>
    </x:row>
    <x:row r="24" ht="23" customHeight="1">
      <x:c r="A24" s="2"/>
      <x:c r="B24" s="2" t="str">
        <x:v>Rémunération annuelle à financer</x:v>
      </x:c>
      <x:c r="C24" s="17" t="n">
        <x:v>33600</x:v>
      </x:c>
      <x:c r="D24" s="6"/>
      <x:c r="E24" s="6" t="str">
        <x:v>Jours productifs / an</x:v>
      </x:c>
      <x:c r="F24" s="23" t="n">
        <x:v>120</x:v>
      </x:c>
      <x:c r="G24" s="30" t="str">
        <x:v>Exclure prospection, congés et maintenance non vendus.</x:v>
      </x:c>
    </x:row>
    <x:row r="25" ht="23" customHeight="1">
      <x:c r="A25" s="2"/>
      <x:c r="B25" s="2" t="str">
        <x:v>Provision sociale annuelle budgétée</x:v>
      </x:c>
      <x:c r="C25" s="17" t="n">
        <x:v>4800</x:v>
      </x:c>
      <x:c r="D25" s="6"/>
      <x:c r="E25" s="6"/>
      <x:c r="F25" s="6"/>
      <x:c r="G25" s="30" t="str">
        <x:v>Hypothèse à établir pour votre statut. Pas un taux légal.</x:v>
      </x:c>
    </x:row>
    <x:row r="26" ht="23" customHeight="1">
      <x:c r="A26" s="2"/>
      <x:c r="B26" s="2" t="str">
        <x:v>Heures productives par journée</x:v>
      </x:c>
      <x:c r="C26" s="23" t="n">
        <x:v>8</x:v>
      </x:c>
      <x:c r="D26" s="6"/>
      <x:c r="E26" s="6" t="str">
        <x:v>Taux de travail / h</x:v>
      </x:c>
      <x:c r="F26" s="6" t="n">
        <x:f>IF(OR(COUNT(C24:C25,F24,C26)&lt;&gt;4,F24&lt;=0,C26&lt;=0),"n.a.",SUM(C24:C25)/F24/C26)</x:f>
        <x:v>40</x:v>
      </x:c>
      <x:c r="G26" s="30" t="str">
        <x:v>(Rémunération + provision sociale) / jours / heures.</x:v>
      </x:c>
    </x:row>
    <x:row r="27" ht="23" customHeight="1">
      <x:c r="A27" s="2"/>
      <x:c r="B27" s="2" t="str">
        <x:v>Coûts fixes annuels hors rémunération</x:v>
      </x:c>
      <x:c r="C27" s="17" t="n">
        <x:v>24000</x:v>
      </x:c>
      <x:c r="D27" s="6"/>
      <x:c r="E27" s="6" t="str">
        <x:v>Jours imputés</x:v>
      </x:c>
      <x:c r="F27" s="23" t="n">
        <x:v>1</x:v>
      </x:c>
      <x:c r="G27" s="30" t="str">
        <x:v>Structure et assurances, sans compter deux fois votre travail.</x:v>
      </x:c>
    </x:row>
    <x:row r="28" ht="23" customHeight="1">
      <x:c r="A28" s="2"/>
      <x:c r="B28" s="2"/>
      <x:c r="C28" s="6"/>
      <x:c r="D28" s="6"/>
      <x:c r="E28" s="6"/>
      <x:c r="F28" s="6"/>
      <x:c r="G28" s="30"/>
    </x:row>
    <x:row r="29" ht="23" customHeight="1">
      <x:c r="A29" s="2"/>
      <x:c r="B29" s="2"/>
      <x:c r="C29" s="6"/>
      <x:c r="D29" s="6"/>
      <x:c r="E29" s="6"/>
      <x:c r="F29" s="6"/>
      <x:c r="G29" s="30"/>
    </x:row>
    <x:row r="30" ht="23" customHeight="1">
      <x:c r="A30" s="2"/>
      <x:c r="B30" s="14" t="str">
        <x:v>COÛT COMPLET DE PRODUCTION</x:v>
      </x:c>
      <x:c r="C30" s="15"/>
      <x:c r="D30" s="15"/>
      <x:c r="E30" s="15"/>
      <x:c r="F30" s="15"/>
      <x:c r="G30" s="31"/>
    </x:row>
    <x:row r="31" ht="23" customHeight="1">
      <x:c r="A31" s="2"/>
      <x:c r="B31" s="21" t="str">
        <x:v>Poste</x:v>
      </x:c>
      <x:c r="C31" s="22" t="str">
        <x:v>Quantité</x:v>
      </x:c>
      <x:c r="D31" s="22" t="str">
        <x:v>Unité</x:v>
      </x:c>
      <x:c r="E31" s="22" t="str">
        <x:v>Coût unitaire</x:v>
      </x:c>
      <x:c r="F31" s="22" t="str">
        <x:v>Coût</x:v>
      </x:c>
      <x:c r="G31" s="32" t="str">
        <x:v>Précisions</x:v>
      </x:c>
    </x:row>
    <x:row r="32" ht="23" customHeight="1">
      <x:c r="A32" s="2"/>
      <x:c r="B32" s="2" t="str">
        <x:v>Votre travail (auteur / prestataire)</x:v>
      </x:c>
      <x:c r="C32" s="23" t="n">
        <x:v>1</x:v>
      </x:c>
      <x:c r="D32" s="30" t="str">
        <x:v>lot</x:v>
      </x:c>
      <x:c r="E32" s="6" t="n">
        <x:f>E22</x:f>
        <x:v>960</x:v>
      </x:c>
      <x:c r="F32" s="6" t="n">
        <x:f>IF(AND(ISNUMBER(C32),ISNUMBER(E32)),C32*E32,"n.a.")</x:f>
        <x:v>960</x:v>
      </x:c>
      <x:c r="G32" s="30" t="str">
        <x:v>Les cinq phases sont déjà incluses.</x:v>
      </x:c>
    </x:row>
    <x:row r="33" ht="23" customHeight="1">
      <x:c r="A33" s="2"/>
      <x:c r="B33" s="2" t="str">
        <x:v>Opérateur PTZ et angle fixe</x:v>
      </x:c>
      <x:c r="C33" s="6" t="n">
        <x:f>IF(COUNT(C18:C20)=3,SUM(C18:C20),"n.a.")</x:f>
        <x:v>8</x:v>
      </x:c>
      <x:c r="D33" s="30" t="str">
        <x:v>h</x:v>
      </x:c>
      <x:c r="E33" s="17" t="n">
        <x:v>45</x:v>
      </x:c>
      <x:c r="F33" s="6" t="n">
        <x:f>IF(AND(ISNUMBER(C33),ISNUMBER(E33)),C33*E33,"n.a.")</x:f>
        <x:v>360</x:v>
      </x:c>
      <x:c r="G33" s="30" t="str">
        <x:v>Facture de renfort hypothétique, pas salaire.</x:v>
      </x:c>
    </x:row>
    <x:row r="34" ht="23" customHeight="1">
      <x:c r="A34" s="2"/>
      <x:c r="B34" s="2" t="str">
        <x:v>Technicien son</x:v>
      </x:c>
      <x:c r="C34" s="6" t="n">
        <x:f>IF(COUNT(C18:C20)=3,SUM(C18:C20),"n.a.")</x:f>
        <x:v>8</x:v>
      </x:c>
      <x:c r="D34" s="30" t="str">
        <x:v>h</x:v>
      </x:c>
      <x:c r="E34" s="17" t="n">
        <x:v>45</x:v>
      </x:c>
      <x:c r="F34" s="6" t="n">
        <x:f>IF(AND(ISNUMBER(C34),ISNUMBER(E34)),C34*E34,"n.a.")</x:f>
        <x:v>360</x:v>
      </x:c>
      <x:c r="G34" s="30" t="str">
        <x:v>Même présence sur site, taux modifiable.</x:v>
      </x:c>
    </x:row>
    <x:row r="35" ht="23" customHeight="1">
      <x:c r="A35" s="2"/>
      <x:c r="B35" s="2" t="str">
        <x:v>Location du dispositif image</x:v>
      </x:c>
      <x:c r="C35" s="23" t="n">
        <x:v>1</x:v>
      </x:c>
      <x:c r="D35" s="30" t="str">
        <x:v>lot</x:v>
      </x:c>
      <x:c r="E35" s="17" t="n">
        <x:v>600</x:v>
      </x:c>
      <x:c r="F35" s="6" t="n">
        <x:f>IF(AND(ISNUMBER(C35),ISNUMBER(E35)),C35*E35,"n.a.")</x:f>
        <x:v>600</x:v>
      </x:c>
      <x:c r="G35" s="30" t="str">
        <x:v>Trois caméras dont deux PTZ, ATEM et stockage.</x:v>
      </x:c>
    </x:row>
    <x:row r="36" ht="23" customHeight="1">
      <x:c r="A36" s="2"/>
      <x:c r="B36" s="2" t="str">
        <x:v>Internet testé et moyen de repli</x:v>
      </x:c>
      <x:c r="C36" s="23" t="n">
        <x:v>1</x:v>
      </x:c>
      <x:c r="D36" s="30" t="str">
        <x:v>lot</x:v>
      </x:c>
      <x:c r="E36" s="17" t="n">
        <x:v>150</x:v>
      </x:c>
      <x:c r="F36" s="6" t="n">
        <x:f>IF(AND(ISNUMBER(C36),ISNUMBER(E36)),C36*E36,"n.a.")</x:f>
        <x:v>150</x:v>
      </x:c>
      <x:c r="G36" s="30" t="str">
        <x:v>Coût de mission, pas promesse de disponibilité.</x:v>
      </x:c>
    </x:row>
    <x:row r="37" ht="23" customHeight="1">
      <x:c r="A37" s="2"/>
      <x:c r="B37" s="2" t="str">
        <x:v>Transport et stationnement</x:v>
      </x:c>
      <x:c r="C37" s="23" t="n">
        <x:v>1</x:v>
      </x:c>
      <x:c r="D37" s="30" t="str">
        <x:v>lot</x:v>
      </x:c>
      <x:c r="E37" s="17" t="n">
        <x:v>120</x:v>
      </x:c>
      <x:c r="F37" s="6" t="n">
        <x:f>IF(AND(ISNUMBER(C37),ISNUMBER(E37)),C37*E37,"n.a.")</x:f>
        <x:v>120</x:v>
      </x:c>
      <x:c r="G37" s="30" t="str">
        <x:v>Frais refacturés. Aucun débours fiscal présumé.</x:v>
      </x:c>
    </x:row>
    <x:row r="38" ht="23" customHeight="1">
      <x:c r="A38" s="2"/>
      <x:c r="B38" s="2" t="str">
        <x:v>Licences de contenus tierces</x:v>
      </x:c>
      <x:c r="C38" s="23" t="n">
        <x:v>1</x:v>
      </x:c>
      <x:c r="D38" s="30" t="str">
        <x:v>lot</x:v>
      </x:c>
      <x:c r="E38" s="17" t="n">
        <x:v>100</x:v>
      </x:c>
      <x:c r="F38" s="6" t="n">
        <x:f>IF(AND(ISNUMBER(C38),ISNUMBER(E38)),C38*E38,"n.a.")</x:f>
        <x:v>100</x:v>
      </x:c>
      <x:c r="G38" s="30" t="str">
        <x:v>Usage à vérifier. Pas une cession universelle.</x:v>
      </x:c>
    </x:row>
    <x:row r="39" ht="23" customHeight="1">
      <x:c r="A39" s="2"/>
      <x:c r="B39" s="2" t="str">
        <x:v>Autres coûts de mission</x:v>
      </x:c>
      <x:c r="C39" s="23" t="n">
        <x:v>0</x:v>
      </x:c>
      <x:c r="D39" s="30" t="str">
        <x:v>lot</x:v>
      </x:c>
      <x:c r="E39" s="17" t="n">
        <x:v>0</x:v>
      </x:c>
      <x:c r="F39" s="6" t="n">
        <x:f>IF(AND(ISNUMBER(C39),ISNUMBER(E39)),C39*E39,"n.a.")</x:f>
        <x:v>0</x:v>
      </x:c>
      <x:c r="G39" s="30" t="str">
        <x:v>Ajouter ici les coûts propres à votre commande.</x:v>
      </x:c>
    </x:row>
    <x:row r="40" ht="23" customHeight="1">
      <x:c r="A40" s="2"/>
      <x:c r="B40" s="2" t="str">
        <x:v>Coûts fixes imputés</x:v>
      </x:c>
      <x:c r="C40" s="6" t="n">
        <x:f>F27</x:f>
        <x:v>1</x:v>
      </x:c>
      <x:c r="D40" s="30" t="str">
        <x:v>jour</x:v>
      </x:c>
      <x:c r="E40" s="6" t="n">
        <x:f>IF(OR(COUNT(C27,F24)&lt;&gt;2,F24&lt;=0),"n.a.",C27/F24)</x:f>
        <x:v>200</x:v>
      </x:c>
      <x:c r="F40" s="6" t="n">
        <x:f>IF(AND(ISNUMBER(C40),ISNUMBER(E40)),C40*E40,"n.a.")</x:f>
        <x:v>200</x:v>
      </x:c>
      <x:c r="G40" s="30" t="str">
        <x:v>Structure annuelle / jours productifs × jours imputés.</x:v>
      </x:c>
    </x:row>
    <x:row r="41" ht="23" customHeight="1">
      <x:c r="A41" s="2"/>
      <x:c r="B41" s="2" t="str">
        <x:v>Sous-total hors aléas</x:v>
      </x:c>
      <x:c r="C41" s="6"/>
      <x:c r="D41" s="6"/>
      <x:c r="E41" s="6"/>
      <x:c r="F41" s="6" t="n">
        <x:f>IF(COUNT(F32:F40)=9,SUM(F32:F40),"n.a.")</x:f>
        <x:v>2850</x:v>
      </x:c>
      <x:c r="G41" s="30"/>
    </x:row>
    <x:row r="42" ht="23" customHeight="1">
      <x:c r="A42" s="2"/>
      <x:c r="B42" s="2" t="str">
        <x:v>Réserve pour aléas</x:v>
      </x:c>
      <x:c r="C42" s="6"/>
      <x:c r="D42" s="6"/>
      <x:c r="E42" s="6"/>
      <x:c r="F42" s="6" t="n">
        <x:f>IF(ISNUMBER(F13),F13,"n.a.")</x:f>
        <x:v>150</x:v>
      </x:c>
      <x:c r="G42" s="30" t="str">
        <x:v>Déjà comprise dans le coût total ci-dessous.</x:v>
      </x:c>
    </x:row>
    <x:row r="43" ht="23" customHeight="1">
      <x:c r="A43" s="2"/>
      <x:c r="B43" s="24" t="str">
        <x:v>COÛT COMPLET BUDGÉTÉ</x:v>
      </x:c>
      <x:c r="C43" s="9"/>
      <x:c r="D43" s="9"/>
      <x:c r="E43" s="9"/>
      <x:c r="F43" s="9" t="n">
        <x:f>IF(COUNT(F41:F42)=2,SUM(F41:F42),"n.a.")</x:f>
        <x:v>3000</x:v>
      </x:c>
      <x:c r="G43" s="33"/>
    </x:row>
    <x:row r="44" ht="23" customHeight="1">
      <x:c r="A44" s="2"/>
      <x:c r="B44" s="2"/>
      <x:c r="C44" s="6"/>
      <x:c r="D44" s="6"/>
      <x:c r="E44" s="6"/>
      <x:c r="F44" s="6"/>
      <x:c r="G44" s="30"/>
    </x:row>
    <x:row r="45" ht="23" customHeight="1">
      <x:c r="A45" s="2"/>
      <x:c r="B45" s="7" t="str">
        <x:v>Prix HT minimum à la marge cible</x:v>
      </x:c>
      <x:c r="C45" s="8"/>
      <x:c r="D45" s="8"/>
      <x:c r="E45" s="8"/>
      <x:c r="F45" s="9" t="n">
        <x:f>IF(OR(NOT(ISNUMBER(F43)),NOT(ISNUMBER(C10)),C10&lt;0,C10&gt;=1),"n.a.",F43/(1-C10))</x:f>
        <x:v>3750</x:v>
      </x:c>
      <x:c r="G45" s="34" t="str">
        <x:v>Prix minimum = coût complet / (1 − marge cible).</x:v>
      </x:c>
    </x:row>
    <x:row r="46" ht="23" customHeight="1">
      <x:c r="A46" s="2"/>
      <x:c r="B46" s="2" t="str">
        <x:v>Vente proposée avant taxes</x:v>
      </x:c>
      <x:c r="C46" s="6"/>
      <x:c r="D46" s="6"/>
      <x:c r="E46" s="6"/>
      <x:c r="F46" s="6" t="n">
        <x:f>IF(ISNUMBER(C13),C13,"n.a.")</x:f>
        <x:v>3750</x:v>
      </x:c>
      <x:c r="G46" s="30"/>
    </x:row>
    <x:row r="47" ht="23" customHeight="1">
      <x:c r="A47" s="2"/>
      <x:c r="B47" s="7" t="str">
        <x:v>Marge de mission avant impôt</x:v>
      </x:c>
      <x:c r="C47" s="8"/>
      <x:c r="D47" s="8"/>
      <x:c r="E47" s="8"/>
      <x:c r="F47" s="9" t="n">
        <x:f>IF(COUNT(F43,F46)=2,F46-F43,"n.a.")</x:f>
        <x:v>750</x:v>
      </x:c>
      <x:c r="G47" s="34"/>
    </x:row>
    <x:row r="48" ht="23" customHeight="1">
      <x:c r="A48" s="2"/>
      <x:c r="B48" s="25" t="str">
        <x:v>Taux de marge sur vente</x:v>
      </x:c>
      <x:c r="C48" s="26"/>
      <x:c r="D48" s="26"/>
      <x:c r="E48" s="26"/>
      <x:c r="F48" s="27" t="n">
        <x:f>IF(OR(NOT(ISNUMBER(F47)),NOT(ISNUMBER(F46)),F46=0),"n.a.",F47/F46)</x:f>
        <x:v>0.2</x:v>
      </x:c>
      <x:c r="G48" s="30"/>
    </x:row>
    <x:row r="49" ht="23" customHeight="1">
      <x:c r="A49" s="2"/>
      <x:c r="B49" s="25" t="str">
        <x:v>Majoration sur coût</x:v>
      </x:c>
      <x:c r="C49" s="26"/>
      <x:c r="D49" s="26"/>
      <x:c r="E49" s="26"/>
      <x:c r="F49" s="27" t="n">
        <x:f>IF(OR(NOT(ISNUMBER(F47)),NOT(ISNUMBER(F43)),F43=0),"n.a.",F47/F43)</x:f>
        <x:v>0.25</x:v>
      </x:c>
      <x:c r="G49" s="30"/>
    </x:row>
    <x:row r="50" ht="23" customHeight="1">
      <x:c r="A50" s="2"/>
      <x:c r="B50" s="2" t="str">
        <x:f>F11</x:f>
        <x:v>TVA</x:v>
      </x:c>
      <x:c r="C50" s="6"/>
      <x:c r="D50" s="6"/>
      <x:c r="E50" s="6"/>
      <x:c r="F50" s="6" t="n">
        <x:f>IF(AND(ISNUMBER(F46),ISNUMBER(C11)),ROUND(F46*C11,2),"n.a.")</x:f>
        <x:v>750</x:v>
      </x:c>
      <x:c r="G50" s="30"/>
    </x:row>
    <x:row r="51" ht="23" customHeight="1">
      <x:c r="A51" s="2"/>
      <x:c r="B51" s="2" t="str">
        <x:f>F12</x:f>
        <x:v>Taxe 2</x:v>
      </x:c>
      <x:c r="C51" s="6"/>
      <x:c r="D51" s="6"/>
      <x:c r="E51" s="6"/>
      <x:c r="F51" s="6" t="n">
        <x:f>IF(AND(ISNUMBER(F46),ISNUMBER(C12)),ROUND(F46*C12,2),"n.a.")</x:f>
        <x:v>0</x:v>
      </x:c>
      <x:c r="G51" s="30"/>
    </x:row>
    <x:row r="52" ht="23" customHeight="1">
      <x:c r="A52" s="2"/>
      <x:c r="B52" s="7" t="str">
        <x:v>TOTAL CLIENT AVEC TAXES</x:v>
      </x:c>
      <x:c r="C52" s="8"/>
      <x:c r="D52" s="8"/>
      <x:c r="E52" s="8"/>
      <x:c r="F52" s="9" t="n">
        <x:f>IF(COUNT(F46,F50:F51)=3,SUM(F46,F50:F51),"n.a.")</x:f>
        <x:v>4500</x:v>
      </x:c>
      <x:c r="G52" s="34"/>
    </x:row>
    <x:row r="53" ht="23" customHeight="1">
      <x:c r="A53" s="2"/>
      <x:c r="B53" s="2" t="str">
        <x:v>Écart au prix HT minimum</x:v>
      </x:c>
      <x:c r="C53" s="6"/>
      <x:c r="D53" s="6"/>
      <x:c r="E53" s="6"/>
      <x:c r="F53" s="6" t="n">
        <x:f>IF(COUNT(F45:F46)=2,F46-F45,"n.a.")</x:f>
        <x:v>0</x:v>
      </x:c>
      <x:c r="G53" s="30" t="str">
        <x:v>Une valeur négative indique une marge inférieure à la cible.</x:v>
      </x:c>
    </x:row>
    <x:row r="54" ht="23" customHeight="1">
      <x:c r="A54" s="2"/>
      <x:c r="B54" s="2"/>
      <x:c r="C54" s="6"/>
      <x:c r="D54" s="6"/>
      <x:c r="E54" s="6"/>
      <x:c r="F54" s="6"/>
      <x:c r="G54" s="2"/>
    </x:row>
    <x:row r="55" ht="23" customHeight="1">
      <x:c r="A55" s="2"/>
      <x:c r="B55" s="14" t="str">
        <x:v>UTILISATION ET LIMITES</x:v>
      </x:c>
      <x:c r="C55" s="15"/>
      <x:c r="D55" s="15"/>
      <x:c r="E55" s="15"/>
      <x:c r="F55" s="15"/>
      <x:c r="G55" s="14"/>
    </x:row>
    <x:row r="56" ht="23" customHeight="1">
      <x:c r="A56" s="2"/>
      <x:c r="B56" s="28" t="str">
        <x:v>Saisissez les cellules jaunes. Les montants sont dans une seule devise, sans conversion.</x:v>
      </x:c>
      <x:c r="C56" s="29"/>
      <x:c r="D56" s="29"/>
      <x:c r="E56" s="29"/>
      <x:c r="F56" s="29"/>
      <x:c r="G56" s="28"/>
    </x:row>
    <x:row r="57" ht="23" customHeight="1">
      <x:c r="A57" s="2"/>
      <x:c r="B57" s="28" t="str">
        <x:v>Coûts saisis hors taxes récupérables. Ajoutez les taxes non récupérables aux coûts concernés.</x:v>
      </x:c>
      <x:c r="C57" s="29"/>
      <x:c r="D57" s="29"/>
      <x:c r="E57" s="29"/>
      <x:c r="F57" s="29"/>
      <x:c r="G57" s="28"/>
    </x:row>
    <x:row r="58" ht="23" customHeight="1">
      <x:c r="A58" s="2"/>
      <x:c r="B58" s="28" t="str">
        <x:v>Les taxes collectées ne sont ni du chiffre d’affaires hors taxes ni de la marge disponible.</x:v>
      </x:c>
      <x:c r="C58" s="29"/>
      <x:c r="D58" s="29"/>
      <x:c r="E58" s="29"/>
      <x:c r="F58" s="29"/>
      <x:c r="G58" s="28"/>
    </x:row>
    <x:row r="59" ht="23" customHeight="1">
      <x:c r="A59" s="2"/>
      <x:c r="B59" s="28" t="str">
        <x:v>La rémunération économique finance votre travail. Elle ne constitue pas un revenu net après impôts et cotisations.</x:v>
      </x:c>
      <x:c r="C59" s="29"/>
      <x:c r="D59" s="29"/>
      <x:c r="E59" s="29"/>
      <x:c r="F59" s="29"/>
      <x:c r="G59" s="28"/>
    </x:row>
    <x:row r="60" ht="23" customHeight="1">
      <x:c r="A60" s="2"/>
      <x:c r="B60" s="28" t="str">
        <x:v>Les renforts sont chiffrés comme factures. En salariat, saisir le coût employeur complet applicable.</x:v>
      </x:c>
      <x:c r="C60" s="29"/>
      <x:c r="D60" s="29"/>
      <x:c r="E60" s="29"/>
      <x:c r="F60" s="29"/>
      <x:c r="G60" s="28"/>
    </x:row>
    <x:row r="61" ht="23" customHeight="1">
      <x:c r="A61" s="2"/>
      <x:c r="B61" s="28" t="str">
        <x:v>Vérifier pauses, amplitudes, repos, droits, assurances, disponibilité et contraintes physiques du lieu.</x:v>
      </x:c>
      <x:c r="C61" s="29"/>
      <x:c r="D61" s="29"/>
      <x:c r="E61" s="29"/>
      <x:c r="F61" s="29"/>
      <x:c r="G61" s="28"/>
    </x:row>
    <x:row r="62" ht="23" customHeight="1">
      <x:c r="A62" s="2"/>
      <x:c r="B62" s="28" t="str">
        <x:v>Exclus par défaut : salle, sonorisation et éclairage du lieu, mur LED, hôtels, sous-titres et aftermovie.</x:v>
      </x:c>
      <x:c r="C62" s="29"/>
      <x:c r="D62" s="29"/>
      <x:c r="E62" s="29"/>
      <x:c r="F62" s="29"/>
      <x:c r="G62" s="28"/>
    </x:row>
    <x:row r="63" ht="23" customHeight="1">
      <x:c r="A63" s="2"/>
      <x:c r="B63" s="28" t="str">
        <x:v>Le taux de marge est saisi en pourcentage : 20 % de marge correspond à 25 % de majoration.</x:v>
      </x:c>
      <x:c r="C63" s="29"/>
      <x:c r="D63" s="29"/>
      <x:c r="E63" s="29"/>
      <x:c r="F63" s="29"/>
      <x:c r="G63" s="28"/>
    </x:row>
    <x:row r="64" ht="23" customHeight="1">
      <x:c r="A64" s="2"/>
      <x:c r="B64" s="28" t="str">
        <x:v>Base de départ : simulation France. Les autres hypothèses nationales sont dans les quatre devis.</x:v>
      </x:c>
      <x:c r="C64" s="29"/>
      <x:c r="D64" s="29"/>
      <x:c r="E64" s="29"/>
      <x:c r="F64" s="29"/>
      <x:c r="G64" s="28"/>
    </x:row>
    <x:row r="65" ht="23" customHeight="1">
      <x:c r="A65" s="2"/>
      <x:c r="B65" s="2"/>
      <x:c r="C65" s="6"/>
      <x:c r="D65" s="6"/>
      <x:c r="E65" s="6"/>
      <x:c r="F65" s="6"/>
      <x:c r="G65" s="2"/>
    </x:row>
    <x:row r="66" ht="23" customHeight="1">
      <x:c r="A66" s="2"/>
      <x:c r="B66" s="2"/>
      <x:c r="C66" s="6"/>
      <x:c r="D66" s="6"/>
      <x:c r="E66" s="6"/>
      <x:c r="F66" s="6"/>
      <x:c r="G66" s="2"/>
    </x:row>
  </x:sheetData>
  <x:conditionalFormatting sqref="F53:F53">
    <x:cfRule type="cellIs" dxfId="0" priority="1" operator="lessThan">
      <x:formula>0</x:formula>
    </x:cfRule>
  </x:conditionalFormatting>
  <x:dataValidations count="12">
    <x:dataValidation type="list" sqref="C9">
      <x:formula1>"FR,CH,BE,CA,Autre"</x:formula1>
    </x:dataValidation>
    <x:dataValidation type="list" sqref="F9">
      <x:formula1>"EUR,CHF,CAD,Autre"</x:formula1>
    </x:dataValidation>
    <x:dataValidation type="decimal" operator="between" sqref="C10">
      <x:formula1>0</x:formula1>
      <x:formula2>0.999999</x:formula2>
    </x:dataValidation>
    <x:dataValidation type="decimal" operator="greaterThanOrEqual" sqref="C11:C13">
      <x:formula1>0</x:formula1>
    </x:dataValidation>
    <x:dataValidation type="decimal" operator="greaterThanOrEqual" sqref="F13">
      <x:formula1>0</x:formula1>
    </x:dataValidation>
    <x:dataValidation type="decimal" operator="greaterThanOrEqual" sqref="C17:C21">
      <x:formula1>0</x:formula1>
    </x:dataValidation>
    <x:dataValidation type="decimal" operator="greaterThanOrEqual" sqref="C24:C27">
      <x:formula1>0</x:formula1>
    </x:dataValidation>
    <x:dataValidation type="decimal" operator="greaterThanOrEqual" sqref="F24">
      <x:formula1>0</x:formula1>
    </x:dataValidation>
    <x:dataValidation type="decimal" operator="greaterThanOrEqual" sqref="F27">
      <x:formula1>0</x:formula1>
    </x:dataValidation>
    <x:dataValidation type="decimal" operator="greaterThanOrEqual" sqref="C32">
      <x:formula1>0</x:formula1>
    </x:dataValidation>
    <x:dataValidation type="decimal" operator="greaterThanOrEqual" sqref="C35:C39">
      <x:formula1>0</x:formula1>
    </x:dataValidation>
    <x:dataValidation type="decimal" operator="greaterThanOrEqual" sqref="E33:E3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615A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50" hidden="0" customWidth="1"/>
    <x:col min="3" max="3" width="14" hidden="0" customWidth="1"/>
    <x:col min="4" max="4" width="13" hidden="0" customWidth="1"/>
    <x:col min="5" max="5" width="19" hidden="0" customWidth="1"/>
    <x:col min="6" max="6" width="19" hidden="0" customWidth="1"/>
    <x:col min="7" max="7" width="19" hidden="0" customWidth="1"/>
    <x:col min="8" max="8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2"/>
      <x:c r="B2" s="3" t="str">
        <x:v>DEVIS PÉDAGOGIQUE FR</x:v>
      </x:c>
      <x:c r="C2" s="3"/>
      <x:c r="D2" s="3"/>
      <x:c r="E2" s="3"/>
      <x:c r="F2" s="3"/>
      <x:c r="G2" s="3"/>
      <x:c r="H2" s="3"/>
    </x:row>
    <x:row r="3" ht="23" customHeight="1">
      <x:c r="A3" s="2"/>
      <x:c r="B3" s="5" t="str">
        <x:v>Matières en transition  /  Hypothèses de calcul, aucune moyenne nationale</x:v>
      </x:c>
      <x:c r="C3" s="5"/>
      <x:c r="D3" s="5"/>
      <x:c r="E3" s="5"/>
      <x:c r="F3" s="5"/>
      <x:c r="G3" s="5"/>
      <x:c r="H3" s="5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 t="str">
        <x:v>Pays</x:v>
      </x:c>
      <x:c r="C5" s="6" t="str">
        <x:v>FR</x:v>
      </x:c>
      <x:c r="D5" s="6"/>
      <x:c r="E5" s="6" t="str">
        <x:v>Devise</x:v>
      </x:c>
      <x:c r="F5" s="6" t="str">
        <x:v>EUR</x:v>
      </x:c>
      <x:c r="G5" s="2"/>
      <x:c r="H5" s="2"/>
    </x:row>
    <x:row r="6" ht="23" customHeight="1">
      <x:c r="A6" s="2"/>
      <x:c r="B6" s="28" t="str">
        <x:v>180 personnes. Salle 18 × 12 m. Scène 6 × 3 m. Programme de 9 h à 12 h.</x:v>
      </x:c>
      <x:c r="C6" s="29"/>
      <x:c r="D6" s="29"/>
      <x:c r="E6" s="29"/>
      <x:c r="F6" s="29"/>
      <x:c r="G6" s="28"/>
      <x:c r="H6" s="28"/>
    </x:row>
    <x:row r="7" ht="23" customHeight="1">
      <x:c r="A7" s="2"/>
      <x:c r="B7" s="28" t="str">
        <x:v>Trois caméras dont deux PTZ. ATEM SDI Extreme ISO. 1080p25. Direct et intégrale chapitrée.</x:v>
      </x:c>
      <x:c r="C7" s="29"/>
      <x:c r="D7" s="29"/>
      <x:c r="E7" s="29"/>
      <x:c r="F7" s="29"/>
      <x:c r="G7" s="28"/>
      <x:c r="H7" s="28"/>
    </x:row>
    <x:row r="8" ht="23" customHeight="1">
      <x:c r="A8" s="2"/>
      <x:c r="B8" s="28" t="str">
        <x:v>Présence de 6 h à 14 h : installation et essais 3 h, exploitation 3 h, démontage 2 h.</x:v>
      </x:c>
      <x:c r="C8" s="29"/>
      <x:c r="D8" s="29"/>
      <x:c r="E8" s="29"/>
      <x:c r="F8" s="29"/>
      <x:c r="G8" s="28"/>
      <x:c r="H8" s="28"/>
    </x:row>
    <x:row r="9" ht="23" customHeight="1">
      <x:c r="A9" s="2"/>
      <x:c r="B9" s="2"/>
      <x:c r="C9" s="6"/>
      <x:c r="D9" s="6"/>
      <x:c r="E9" s="6"/>
      <x:c r="F9" s="6"/>
      <x:c r="G9" s="2"/>
      <x:c r="H9" s="2"/>
    </x:row>
    <x:row r="10" ht="23" customHeight="1">
      <x:c r="A10" s="2"/>
      <x:c r="B10" s="2" t="str">
        <x:v>Coût avec réserve</x:v>
      </x:c>
      <x:c r="C10" s="6" t="n">
        <x:f>F27</x:f>
        <x:v>3000</x:v>
      </x:c>
      <x:c r="D10" s="6"/>
      <x:c r="E10" s="6" t="str">
        <x:v>Vente avant taxes</x:v>
      </x:c>
      <x:c r="F10" s="6" t="n">
        <x:f>G27</x:f>
        <x:v>3750</x:v>
      </x:c>
      <x:c r="G10" s="2"/>
      <x:c r="H10" s="2"/>
    </x:row>
    <x:row r="11" ht="23" customHeight="1">
      <x:c r="A11" s="2"/>
      <x:c r="B11" s="2" t="str">
        <x:v>Marge de mission</x:v>
      </x:c>
      <x:c r="C11" s="6" t="n">
        <x:f>G27-F27</x:f>
        <x:v>750</x:v>
      </x:c>
      <x:c r="D11" s="6"/>
      <x:c r="E11" s="6" t="str">
        <x:v>Total avec taxes</x:v>
      </x:c>
      <x:c r="F11" s="6" t="n">
        <x:f>G32</x:f>
        <x:v>4500</x:v>
      </x:c>
      <x:c r="G11" s="2"/>
      <x:c r="H11" s="2"/>
    </x:row>
    <x:row r="12" ht="23" customHeight="1">
      <x:c r="A12" s="2"/>
      <x:c r="B12" s="2"/>
      <x:c r="C12" s="6"/>
      <x:c r="D12" s="6"/>
      <x:c r="E12" s="6"/>
      <x:c r="F12" s="6"/>
      <x:c r="G12" s="2"/>
      <x:c r="H12" s="2"/>
    </x:row>
    <x:row r="13" ht="23" customHeight="1">
      <x:c r="A13" s="2"/>
      <x:c r="B13" s="2" t="str">
        <x:v>Marge cible sur vente</x:v>
      </x:c>
      <x:c r="C13" s="18" t="n">
        <x:v>0.2</x:v>
      </x:c>
      <x:c r="D13" s="6"/>
      <x:c r="E13" s="6" t="str">
        <x:v>Majoration équivalente</x:v>
      </x:c>
      <x:c r="F13" s="19" t="n">
        <x:f>C13/(1-C13)</x:f>
        <x:v>0.25</x:v>
      </x:c>
      <x:c r="G13" s="2"/>
      <x:c r="H13" s="2"/>
    </x:row>
    <x:row r="14" ht="23" customHeight="1">
      <x:c r="A14" s="2"/>
      <x:c r="B14" s="2"/>
      <x:c r="C14" s="6"/>
      <x:c r="D14" s="6"/>
      <x:c r="E14" s="6"/>
      <x:c r="F14" s="6"/>
      <x:c r="G14" s="2"/>
      <x:c r="H14" s="2"/>
    </x:row>
    <x:row r="15" ht="23" customHeight="1">
      <x:c r="A15" s="2"/>
      <x:c r="B15" s="12" t="str">
        <x:v>Poste</x:v>
      </x:c>
      <x:c r="C15" s="13" t="str">
        <x:v>Quantité</x:v>
      </x:c>
      <x:c r="D15" s="13" t="str">
        <x:v>Unité</x:v>
      </x:c>
      <x:c r="E15" s="13" t="str">
        <x:v>Coût unitaire</x:v>
      </x:c>
      <x:c r="F15" s="13" t="str">
        <x:v>Coût</x:v>
      </x:c>
      <x:c r="G15" s="12" t="str">
        <x:v>Vente HT</x:v>
      </x:c>
      <x:c r="H15" s="12" t="str">
        <x:v>Nature de la ligne</x:v>
      </x:c>
    </x:row>
    <x:row r="16" ht="37" customHeight="1">
      <x:c r="A16" s="2"/>
      <x:c r="B16" s="37" t="str">
        <x:v>Préparation technique et éditoriale</x:v>
      </x:c>
      <x:c r="C16" s="23" t="n">
        <x:v>8</x:v>
      </x:c>
      <x:c r="D16" s="30" t="str">
        <x:v>h</x:v>
      </x:c>
      <x:c r="E16" s="17" t="n">
        <x:v>40</x:v>
      </x:c>
      <x:c r="F16" s="6" t="n">
        <x:f>C16*E16</x:f>
        <x:v>320</x:v>
      </x:c>
      <x:c r="G16" s="6" t="n">
        <x:f>F16/(1-$C$13)</x:f>
        <x:v>400</x:v>
      </x:c>
      <x:c r="H16" s="39" t="str">
        <x:v>Votre travail, provision sociale hypothétique comprise.</x:v>
      </x:c>
    </x:row>
    <x:row r="17" ht="37" customHeight="1">
      <x:c r="A17" s="2"/>
      <x:c r="B17" s="37" t="str">
        <x:v>Réalisation / régie sur site</x:v>
      </x:c>
      <x:c r="C17" s="23" t="n">
        <x:v>8</x:v>
      </x:c>
      <x:c r="D17" s="30" t="str">
        <x:v>h</x:v>
      </x:c>
      <x:c r="E17" s="17" t="n">
        <x:v>40</x:v>
      </x:c>
      <x:c r="F17" s="6" t="n">
        <x:f>C17*E17</x:f>
        <x:v>320</x:v>
      </x:c>
      <x:c r="G17" s="6" t="n">
        <x:f>F17/(1-$C$13)</x:f>
        <x:v>400</x:v>
      </x:c>
      <x:c r="H17" s="39" t="str">
        <x:v>Votre travail, provision sociale hypothétique comprise.</x:v>
      </x:c>
    </x:row>
    <x:row r="18" ht="37" customHeight="1">
      <x:c r="A18" s="2"/>
      <x:c r="B18" s="37" t="str">
        <x:v>Postproduction et livraison</x:v>
      </x:c>
      <x:c r="C18" s="23" t="n">
        <x:v>8</x:v>
      </x:c>
      <x:c r="D18" s="30" t="str">
        <x:v>h</x:v>
      </x:c>
      <x:c r="E18" s="17" t="n">
        <x:v>40</x:v>
      </x:c>
      <x:c r="F18" s="6" t="n">
        <x:f>C18*E18</x:f>
        <x:v>320</x:v>
      </x:c>
      <x:c r="G18" s="6" t="n">
        <x:f>F18/(1-$C$13)</x:f>
        <x:v>400</x:v>
      </x:c>
      <x:c r="H18" s="39" t="str">
        <x:v>Votre travail, provision sociale hypothétique comprise.</x:v>
      </x:c>
    </x:row>
    <x:row r="19" ht="37" customHeight="1">
      <x:c r="A19" s="2"/>
      <x:c r="B19" s="37" t="str">
        <x:v>Opérateur PTZ et angle fixe</x:v>
      </x:c>
      <x:c r="C19" s="23" t="n">
        <x:v>8</x:v>
      </x:c>
      <x:c r="D19" s="30" t="str">
        <x:v>h</x:v>
      </x:c>
      <x:c r="E19" s="17" t="n">
        <x:v>45</x:v>
      </x:c>
      <x:c r="F19" s="6" t="n">
        <x:f>C19*E19</x:f>
        <x:v>360</x:v>
      </x:c>
      <x:c r="G19" s="6" t="n">
        <x:f>F19/(1-$C$13)</x:f>
        <x:v>450</x:v>
      </x:c>
      <x:c r="H19" s="39" t="str">
        <x:v>Facture de renfort hypothétique, pas salaire.</x:v>
      </x:c>
    </x:row>
    <x:row r="20" ht="37" customHeight="1">
      <x:c r="A20" s="2"/>
      <x:c r="B20" s="37" t="str">
        <x:v>Technicien son dédié</x:v>
      </x:c>
      <x:c r="C20" s="23" t="n">
        <x:v>8</x:v>
      </x:c>
      <x:c r="D20" s="30" t="str">
        <x:v>h</x:v>
      </x:c>
      <x:c r="E20" s="17" t="n">
        <x:v>45</x:v>
      </x:c>
      <x:c r="F20" s="6" t="n">
        <x:f>C20*E20</x:f>
        <x:v>360</x:v>
      </x:c>
      <x:c r="G20" s="6" t="n">
        <x:f>F20/(1-$C$13)</x:f>
        <x:v>450</x:v>
      </x:c>
      <x:c r="H20" s="39" t="str">
        <x:v>Facture de renfort hypothétique, pas salaire.</x:v>
      </x:c>
    </x:row>
    <x:row r="21" ht="37" customHeight="1">
      <x:c r="A21" s="2"/>
      <x:c r="B21" s="37" t="str">
        <x:v>Location image, régie et stockage</x:v>
      </x:c>
      <x:c r="C21" s="23" t="n">
        <x:v>1</x:v>
      </x:c>
      <x:c r="D21" s="30" t="str">
        <x:v>lot</x:v>
      </x:c>
      <x:c r="E21" s="17" t="n">
        <x:v>600</x:v>
      </x:c>
      <x:c r="F21" s="6" t="n">
        <x:f>C21*E21</x:f>
        <x:v>600</x:v>
      </x:c>
      <x:c r="G21" s="6" t="n">
        <x:f>F21/(1-$C$13)</x:f>
        <x:v>750</x:v>
      </x:c>
      <x:c r="H21" s="39" t="str">
        <x:v>Hypothèse de production, pas prix public.</x:v>
      </x:c>
    </x:row>
    <x:row r="22" ht="37" customHeight="1">
      <x:c r="A22" s="2"/>
      <x:c r="B22" s="37" t="str">
        <x:v>Internet testé et repli</x:v>
      </x:c>
      <x:c r="C22" s="23" t="n">
        <x:v>1</x:v>
      </x:c>
      <x:c r="D22" s="30" t="str">
        <x:v>lot</x:v>
      </x:c>
      <x:c r="E22" s="17" t="n">
        <x:v>150</x:v>
      </x:c>
      <x:c r="F22" s="6" t="n">
        <x:f>C22*E22</x:f>
        <x:v>150</x:v>
      </x:c>
      <x:c r="G22" s="6" t="n">
        <x:f>F22/(1-$C$13)</x:f>
        <x:v>187.5</x:v>
      </x:c>
      <x:c r="H22" s="39" t="str">
        <x:v>Hypothèse de production, pas prix public.</x:v>
      </x:c>
    </x:row>
    <x:row r="23" ht="37" customHeight="1">
      <x:c r="A23" s="2"/>
      <x:c r="B23" s="37" t="str">
        <x:v>Transport et stationnement</x:v>
      </x:c>
      <x:c r="C23" s="23" t="n">
        <x:v>1</x:v>
      </x:c>
      <x:c r="D23" s="30" t="str">
        <x:v>lot</x:v>
      </x:c>
      <x:c r="E23" s="17" t="n">
        <x:v>120</x:v>
      </x:c>
      <x:c r="F23" s="6" t="n">
        <x:f>C23*E23</x:f>
        <x:v>120</x:v>
      </x:c>
      <x:c r="G23" s="6" t="n">
        <x:f>F23/(1-$C$13)</x:f>
        <x:v>150</x:v>
      </x:c>
      <x:c r="H23" s="39" t="str">
        <x:v>Hypothèse de production, pas prix public.</x:v>
      </x:c>
    </x:row>
    <x:row r="24" ht="37" customHeight="1">
      <x:c r="A24" s="2"/>
      <x:c r="B24" s="37" t="str">
        <x:v>Licences de contenus tierces</x:v>
      </x:c>
      <x:c r="C24" s="23" t="n">
        <x:v>1</x:v>
      </x:c>
      <x:c r="D24" s="30" t="str">
        <x:v>lot</x:v>
      </x:c>
      <x:c r="E24" s="17" t="n">
        <x:v>100</x:v>
      </x:c>
      <x:c r="F24" s="6" t="n">
        <x:f>C24*E24</x:f>
        <x:v>100</x:v>
      </x:c>
      <x:c r="G24" s="6" t="n">
        <x:f>F24/(1-$C$13)</x:f>
        <x:v>125</x:v>
      </x:c>
      <x:c r="H24" s="39" t="str">
        <x:v>Hypothèse de production, pas prix public.</x:v>
      </x:c>
    </x:row>
    <x:row r="25" ht="37" customHeight="1">
      <x:c r="A25" s="2"/>
      <x:c r="B25" s="37" t="str">
        <x:v>Structure et assurances imputées</x:v>
      </x:c>
      <x:c r="C25" s="23" t="n">
        <x:v>1</x:v>
      </x:c>
      <x:c r="D25" s="30" t="str">
        <x:v>lot</x:v>
      </x:c>
      <x:c r="E25" s="17" t="n">
        <x:v>200</x:v>
      </x:c>
      <x:c r="F25" s="6" t="n">
        <x:f>C25*E25</x:f>
        <x:v>200</x:v>
      </x:c>
      <x:c r="G25" s="6" t="n">
        <x:f>F25/(1-$C$13)</x:f>
        <x:v>250</x:v>
      </x:c>
      <x:c r="H25" s="39" t="str">
        <x:v>Hypothèse de production, pas prix public.</x:v>
      </x:c>
    </x:row>
    <x:row r="26" ht="37" customHeight="1">
      <x:c r="A26" s="2"/>
      <x:c r="B26" s="37" t="str">
        <x:v>Réserve de risque budgétaire</x:v>
      </x:c>
      <x:c r="C26" s="23" t="n">
        <x:v>1</x:v>
      </x:c>
      <x:c r="D26" s="30" t="str">
        <x:v>lot</x:v>
      </x:c>
      <x:c r="E26" s="17" t="n">
        <x:v>150</x:v>
      </x:c>
      <x:c r="F26" s="6" t="n">
        <x:f>C26*E26</x:f>
        <x:v>150</x:v>
      </x:c>
      <x:c r="G26" s="6" t="n">
        <x:f>F26/(1-$C$13)</x:f>
        <x:v>187.5</x:v>
      </x:c>
      <x:c r="H26" s="39" t="str">
        <x:v>Réserve incluse une seule fois.</x:v>
      </x:c>
    </x:row>
    <x:row r="27" ht="23" customHeight="1">
      <x:c r="A27" s="2"/>
      <x:c r="B27" s="24" t="str">
        <x:v>TOTAUX AVANT TAXES</x:v>
      </x:c>
      <x:c r="C27" s="9"/>
      <x:c r="D27" s="9"/>
      <x:c r="E27" s="9"/>
      <x:c r="F27" s="9" t="n">
        <x:f>SUM(F16:F26)</x:f>
        <x:v>3000</x:v>
      </x:c>
      <x:c r="G27" s="9" t="n">
        <x:f>SUM(G16:G26)</x:f>
        <x:v>3750</x:v>
      </x:c>
      <x:c r="H27" s="40"/>
    </x:row>
    <x:row r="28" ht="23" customHeight="1">
      <x:c r="A28" s="2"/>
      <x:c r="B28" s="2"/>
      <x:c r="C28" s="6"/>
      <x:c r="D28" s="6"/>
      <x:c r="E28" s="6"/>
      <x:c r="F28" s="6"/>
      <x:c r="G28" s="6"/>
      <x:c r="H28" s="39"/>
    </x:row>
    <x:row r="29" ht="23" customHeight="1">
      <x:c r="A29" s="2"/>
      <x:c r="B29" s="36" t="str">
        <x:v>TVA</x:v>
      </x:c>
      <x:c r="C29" s="20" t="n">
        <x:v>0.2</x:v>
      </x:c>
      <x:c r="D29" s="6"/>
      <x:c r="E29" s="6"/>
      <x:c r="F29" s="6"/>
      <x:c r="G29" s="6" t="n">
        <x:f>ROUND(G27*C29,2)</x:f>
        <x:v>750</x:v>
      </x:c>
      <x:c r="H29" s="39" t="str">
        <x:v>Saisie de simulation à confirmer pour la prestation réelle.</x:v>
      </x:c>
    </x:row>
    <x:row r="30" ht="23" customHeight="1">
      <x:c r="A30" s="2"/>
      <x:c r="B30" s="36" t="str">
        <x:v>Taxe 2</x:v>
      </x:c>
      <x:c r="C30" s="20" t="n">
        <x:v>0</x:v>
      </x:c>
      <x:c r="D30" s="6"/>
      <x:c r="E30" s="6"/>
      <x:c r="F30" s="6"/>
      <x:c r="G30" s="6" t="n">
        <x:f>ROUND(G27*C30,2)</x:f>
        <x:v>0</x:v>
      </x:c>
      <x:c r="H30" s="39" t="str">
        <x:v>Saisie de simulation à confirmer pour la prestation réelle.</x:v>
      </x:c>
    </x:row>
    <x:row r="31" ht="23" customHeight="1">
      <x:c r="A31" s="2"/>
      <x:c r="B31" s="2"/>
      <x:c r="C31" s="6"/>
      <x:c r="D31" s="6"/>
      <x:c r="E31" s="6"/>
      <x:c r="F31" s="6"/>
      <x:c r="G31" s="6"/>
      <x:c r="H31" s="2"/>
    </x:row>
    <x:row r="32" ht="23" customHeight="1">
      <x:c r="A32" s="2"/>
      <x:c r="B32" s="7" t="str">
        <x:v>TOTAL CLIENT AVEC TAXES</x:v>
      </x:c>
      <x:c r="C32" s="8"/>
      <x:c r="D32" s="8"/>
      <x:c r="E32" s="8"/>
      <x:c r="F32" s="8"/>
      <x:c r="G32" s="8" t="n">
        <x:f>SUM(G27,G29:G30)</x:f>
        <x:v>4500</x:v>
      </x:c>
      <x:c r="H32" s="7"/>
    </x:row>
    <x:row r="33" ht="23" customHeight="1">
      <x:c r="A33" s="2"/>
      <x:c r="B33" s="2"/>
      <x:c r="C33" s="6"/>
      <x:c r="D33" s="6"/>
      <x:c r="E33" s="6"/>
      <x:c r="F33" s="6"/>
      <x:c r="G33" s="2"/>
      <x:c r="H33" s="2"/>
    </x:row>
    <x:row r="34" ht="23" customHeight="1">
      <x:c r="A34" s="2"/>
      <x:c r="B34" s="28" t="str">
        <x:v>Base initiale : travail auteur / prestataire de 24 h, dont 4 h créatives comprises. Pas de double rémunération.</x:v>
      </x:c>
      <x:c r="C34" s="29"/>
      <x:c r="D34" s="29"/>
      <x:c r="E34" s="29"/>
      <x:c r="F34" s="29"/>
      <x:c r="G34" s="28"/>
      <x:c r="H34" s="28"/>
    </x:row>
    <x:row r="35" ht="23" customHeight="1">
      <x:c r="A35" s="2"/>
      <x:c r="B35" s="28" t="str">
        <x:v>Licence du film : usages institutionnels prévus, pendant trois ans. Extensions à vérifier et chiffrer.</x:v>
      </x:c>
      <x:c r="C35" s="29"/>
      <x:c r="D35" s="29"/>
      <x:c r="E35" s="29"/>
      <x:c r="F35" s="29"/>
      <x:c r="G35" s="28"/>
      <x:c r="H35" s="28"/>
    </x:row>
    <x:row r="36" ht="23" customHeight="1">
      <x:c r="A36" s="2"/>
      <x:c r="B36" s="28" t="str">
        <x:v>Taxes sur achats supposées récupérables. Ajouter aux coûts toute taxe non récupérable. Aucun débours présumé.</x:v>
      </x:c>
      <x:c r="C36" s="29"/>
      <x:c r="D36" s="29"/>
      <x:c r="E36" s="29"/>
      <x:c r="F36" s="29"/>
      <x:c r="G36" s="28"/>
      <x:c r="H36" s="28"/>
    </x:row>
    <x:row r="37" ht="23" customHeight="1">
      <x:c r="A37" s="2"/>
      <x:c r="B37" s="28" t="str">
        <x:v>La marge ne représente pas un net personnel après impôts et cotisations. Pauses et majorations restent à valider.</x:v>
      </x:c>
      <x:c r="C37" s="29"/>
      <x:c r="D37" s="29"/>
      <x:c r="E37" s="29"/>
      <x:c r="F37" s="29"/>
      <x:c r="G37" s="28"/>
      <x:c r="H37" s="28"/>
    </x:row>
    <x:row r="38" ht="23" customHeight="1">
      <x:c r="A38" s="2"/>
      <x:c r="B38" s="2"/>
      <x:c r="C38" s="6"/>
      <x:c r="D38" s="6"/>
      <x:c r="E38" s="6"/>
      <x:c r="F38" s="6"/>
      <x:c r="G38" s="2"/>
      <x:c r="H38" s="2"/>
    </x:row>
    <x:row r="39" ht="23" customHeight="1">
      <x:c r="A39" s="2"/>
      <x:c r="B39" s="14" t="str">
        <x:v>EXCLUSIONS DU PÉRIMÈTRE</x:v>
      </x:c>
      <x:c r="C39" s="15"/>
      <x:c r="D39" s="15"/>
      <x:c r="E39" s="15"/>
      <x:c r="F39" s="15"/>
      <x:c r="G39" s="14"/>
      <x:c r="H39" s="14"/>
    </x:row>
    <x:row r="40" ht="23" customHeight="1">
      <x:c r="A40" s="2"/>
      <x:c r="B40" s="28" t="str">
        <x:v>Location de salle, sonorisation et éclairage salle au-delà du dispositif convenu.</x:v>
      </x:c>
      <x:c r="C40" s="29"/>
      <x:c r="D40" s="29"/>
      <x:c r="E40" s="29"/>
      <x:c r="F40" s="29"/>
      <x:c r="G40" s="28"/>
      <x:c r="H40" s="28"/>
    </x:row>
    <x:row r="41" ht="23" customHeight="1">
      <x:c r="A41" s="2"/>
      <x:c r="B41" s="28" t="str">
        <x:v>Mur LED et projection fournis par lieu, à réceptionner.</x:v>
      </x:c>
      <x:c r="C41" s="29"/>
      <x:c r="D41" s="29"/>
      <x:c r="E41" s="29"/>
      <x:c r="F41" s="29"/>
      <x:c r="G41" s="28"/>
      <x:c r="H41" s="28"/>
    </x:row>
    <x:row r="42" ht="23" customHeight="1">
      <x:c r="A42" s="2"/>
      <x:c r="B42" s="28" t="str">
        <x:v>Invités distants, interprétation, sous-titres et aftermovie.</x:v>
      </x:c>
      <x:c r="C42" s="29"/>
      <x:c r="D42" s="29"/>
      <x:c r="E42" s="29"/>
      <x:c r="F42" s="29"/>
      <x:c r="G42" s="28"/>
      <x:c r="H42" s="28"/>
    </x:row>
    <x:row r="43" ht="23" customHeight="1">
      <x:c r="A43" s="2"/>
      <x:c r="B43" s="28" t="str">
        <x:v>Déplacement hors zone, hôtels, autorisations exceptionnelles et licences non acquises.</x:v>
      </x:c>
      <x:c r="C43" s="29"/>
      <x:c r="D43" s="29"/>
      <x:c r="E43" s="29"/>
      <x:c r="F43" s="29"/>
      <x:c r="G43" s="28"/>
      <x:c r="H43" s="28"/>
    </x:row>
    <x:row r="44" ht="23" customHeight="1">
      <x:c r="A44" s="2"/>
      <x:c r="B44" s="28" t="str">
        <x:v>Remise de tous les rushes et archive illimitée.</x:v>
      </x:c>
      <x:c r="C44" s="29"/>
      <x:c r="D44" s="29"/>
      <x:c r="E44" s="29"/>
      <x:c r="F44" s="29"/>
      <x:c r="G44" s="28"/>
      <x:c r="H44" s="28"/>
    </x:row>
    <x:row r="45" ht="23" customHeight="1">
      <x:c r="A45" s="2"/>
      <x:c r="B45" s="2"/>
      <x:c r="C45" s="6"/>
      <x:c r="D45" s="6"/>
      <x:c r="E45" s="6"/>
      <x:c r="F45" s="6"/>
      <x:c r="G45" s="2"/>
      <x:c r="H45" s="2"/>
    </x:row>
  </x:sheetData>
  <x:dataValidations count="3">
    <x:dataValidation type="decimal" operator="between" sqref="C13">
      <x:formula1>0</x:formula1>
      <x:formula2>0.999999</x:formula2>
    </x:dataValidation>
    <x:dataValidation type="decimal" operator="greaterThanOrEqual" sqref="C29">
      <x:formula1>0</x:formula1>
    </x:dataValidation>
    <x:dataValidation type="decimal" operator="greaterThanOrEqual" sqref="C3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4615A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50" hidden="0" customWidth="1"/>
    <x:col min="3" max="3" width="14" hidden="0" customWidth="1"/>
    <x:col min="4" max="4" width="13" hidden="0" customWidth="1"/>
    <x:col min="5" max="5" width="19" hidden="0" customWidth="1"/>
    <x:col min="6" max="6" width="19" hidden="0" customWidth="1"/>
    <x:col min="7" max="7" width="19" hidden="0" customWidth="1"/>
    <x:col min="8" max="8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2"/>
      <x:c r="B2" s="3" t="str">
        <x:v>DEVIS PÉDAGOGIQUE CH</x:v>
      </x:c>
      <x:c r="C2" s="3"/>
      <x:c r="D2" s="3"/>
      <x:c r="E2" s="3"/>
      <x:c r="F2" s="3"/>
      <x:c r="G2" s="3"/>
      <x:c r="H2" s="3"/>
    </x:row>
    <x:row r="3" ht="23" customHeight="1">
      <x:c r="A3" s="2"/>
      <x:c r="B3" s="5" t="str">
        <x:v>Matières en transition  /  Hypothèses de calcul, aucune moyenne nationale</x:v>
      </x:c>
      <x:c r="C3" s="5"/>
      <x:c r="D3" s="5"/>
      <x:c r="E3" s="5"/>
      <x:c r="F3" s="5"/>
      <x:c r="G3" s="5"/>
      <x:c r="H3" s="5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 t="str">
        <x:v>Pays</x:v>
      </x:c>
      <x:c r="C5" s="6" t="str">
        <x:v>CH</x:v>
      </x:c>
      <x:c r="D5" s="6"/>
      <x:c r="E5" s="6" t="str">
        <x:v>Devise</x:v>
      </x:c>
      <x:c r="F5" s="6" t="str">
        <x:v>CHF</x:v>
      </x:c>
      <x:c r="G5" s="2"/>
      <x:c r="H5" s="2"/>
    </x:row>
    <x:row r="6" ht="23" customHeight="1">
      <x:c r="A6" s="2"/>
      <x:c r="B6" s="28" t="str">
        <x:v>180 personnes. Salle 18 × 12 m. Scène 6 × 3 m. Programme de 9 h à 12 h.</x:v>
      </x:c>
      <x:c r="C6" s="29"/>
      <x:c r="D6" s="29"/>
      <x:c r="E6" s="29"/>
      <x:c r="F6" s="29"/>
      <x:c r="G6" s="28"/>
      <x:c r="H6" s="28"/>
    </x:row>
    <x:row r="7" ht="23" customHeight="1">
      <x:c r="A7" s="2"/>
      <x:c r="B7" s="28" t="str">
        <x:v>Trois caméras dont deux PTZ. ATEM SDI Extreme ISO. 1080p25. Direct et intégrale chapitrée.</x:v>
      </x:c>
      <x:c r="C7" s="29"/>
      <x:c r="D7" s="29"/>
      <x:c r="E7" s="29"/>
      <x:c r="F7" s="29"/>
      <x:c r="G7" s="28"/>
      <x:c r="H7" s="28"/>
    </x:row>
    <x:row r="8" ht="23" customHeight="1">
      <x:c r="A8" s="2"/>
      <x:c r="B8" s="28" t="str">
        <x:v>Présence de 6 h à 14 h : installation et essais 3 h, exploitation 3 h, démontage 2 h.</x:v>
      </x:c>
      <x:c r="C8" s="29"/>
      <x:c r="D8" s="29"/>
      <x:c r="E8" s="29"/>
      <x:c r="F8" s="29"/>
      <x:c r="G8" s="28"/>
      <x:c r="H8" s="28"/>
    </x:row>
    <x:row r="9" ht="23" customHeight="1">
      <x:c r="A9" s="2"/>
      <x:c r="B9" s="2"/>
      <x:c r="C9" s="6"/>
      <x:c r="D9" s="6"/>
      <x:c r="E9" s="6"/>
      <x:c r="F9" s="6"/>
      <x:c r="G9" s="2"/>
      <x:c r="H9" s="2"/>
    </x:row>
    <x:row r="10" ht="23" customHeight="1">
      <x:c r="A10" s="2"/>
      <x:c r="B10" s="2" t="str">
        <x:v>Coût avec réserve</x:v>
      </x:c>
      <x:c r="C10" s="6" t="n">
        <x:f>F27</x:f>
        <x:v>4600</x:v>
      </x:c>
      <x:c r="D10" s="6"/>
      <x:c r="E10" s="6" t="str">
        <x:v>Vente avant taxes</x:v>
      </x:c>
      <x:c r="F10" s="6" t="n">
        <x:f>G27</x:f>
        <x:v>5750</x:v>
      </x:c>
      <x:c r="G10" s="2"/>
      <x:c r="H10" s="2"/>
    </x:row>
    <x:row r="11" ht="23" customHeight="1">
      <x:c r="A11" s="2"/>
      <x:c r="B11" s="2" t="str">
        <x:v>Marge de mission</x:v>
      </x:c>
      <x:c r="C11" s="6" t="n">
        <x:f>G27-F27</x:f>
        <x:v>1150</x:v>
      </x:c>
      <x:c r="D11" s="6"/>
      <x:c r="E11" s="6" t="str">
        <x:v>Total avec taxes</x:v>
      </x:c>
      <x:c r="F11" s="6" t="n">
        <x:f>G32</x:f>
        <x:v>6215.75</x:v>
      </x:c>
      <x:c r="G11" s="2"/>
      <x:c r="H11" s="2"/>
    </x:row>
    <x:row r="12" ht="23" customHeight="1">
      <x:c r="A12" s="2"/>
      <x:c r="B12" s="2"/>
      <x:c r="C12" s="6"/>
      <x:c r="D12" s="6"/>
      <x:c r="E12" s="6"/>
      <x:c r="F12" s="6"/>
      <x:c r="G12" s="2"/>
      <x:c r="H12" s="2"/>
    </x:row>
    <x:row r="13" ht="23" customHeight="1">
      <x:c r="A13" s="2"/>
      <x:c r="B13" s="2" t="str">
        <x:v>Marge cible sur vente</x:v>
      </x:c>
      <x:c r="C13" s="18" t="n">
        <x:v>0.2</x:v>
      </x:c>
      <x:c r="D13" s="6"/>
      <x:c r="E13" s="6" t="str">
        <x:v>Majoration équivalente</x:v>
      </x:c>
      <x:c r="F13" s="19" t="n">
        <x:f>C13/(1-C13)</x:f>
        <x:v>0.25</x:v>
      </x:c>
      <x:c r="G13" s="2"/>
      <x:c r="H13" s="2"/>
    </x:row>
    <x:row r="14" ht="23" customHeight="1">
      <x:c r="A14" s="2"/>
      <x:c r="B14" s="2"/>
      <x:c r="C14" s="6"/>
      <x:c r="D14" s="6"/>
      <x:c r="E14" s="6"/>
      <x:c r="F14" s="6"/>
      <x:c r="G14" s="2"/>
      <x:c r="H14" s="2"/>
    </x:row>
    <x:row r="15" ht="23" customHeight="1">
      <x:c r="A15" s="2"/>
      <x:c r="B15" s="12" t="str">
        <x:v>Poste</x:v>
      </x:c>
      <x:c r="C15" s="13" t="str">
        <x:v>Quantité</x:v>
      </x:c>
      <x:c r="D15" s="13" t="str">
        <x:v>Unité</x:v>
      </x:c>
      <x:c r="E15" s="13" t="str">
        <x:v>Coût unitaire</x:v>
      </x:c>
      <x:c r="F15" s="13" t="str">
        <x:v>Coût</x:v>
      </x:c>
      <x:c r="G15" s="12" t="str">
        <x:v>Vente HT</x:v>
      </x:c>
      <x:c r="H15" s="12" t="str">
        <x:v>Nature de la ligne</x:v>
      </x:c>
    </x:row>
    <x:row r="16" ht="37" customHeight="1">
      <x:c r="A16" s="2"/>
      <x:c r="B16" s="37" t="str">
        <x:v>Préparation technique et éditoriale</x:v>
      </x:c>
      <x:c r="C16" s="23" t="n">
        <x:v>8</x:v>
      </x:c>
      <x:c r="D16" s="30" t="str">
        <x:v>h</x:v>
      </x:c>
      <x:c r="E16" s="17" t="n">
        <x:v>65</x:v>
      </x:c>
      <x:c r="F16" s="6" t="n">
        <x:f>C16*E16</x:f>
        <x:v>520</x:v>
      </x:c>
      <x:c r="G16" s="6" t="n">
        <x:f>F16/(1-$C$13)</x:f>
        <x:v>650</x:v>
      </x:c>
      <x:c r="H16" s="39" t="str">
        <x:v>Votre travail, provision sociale hypothétique comprise.</x:v>
      </x:c>
    </x:row>
    <x:row r="17" ht="37" customHeight="1">
      <x:c r="A17" s="2"/>
      <x:c r="B17" s="37" t="str">
        <x:v>Réalisation / régie sur site</x:v>
      </x:c>
      <x:c r="C17" s="23" t="n">
        <x:v>8</x:v>
      </x:c>
      <x:c r="D17" s="30" t="str">
        <x:v>h</x:v>
      </x:c>
      <x:c r="E17" s="17" t="n">
        <x:v>65</x:v>
      </x:c>
      <x:c r="F17" s="6" t="n">
        <x:f>C17*E17</x:f>
        <x:v>520</x:v>
      </x:c>
      <x:c r="G17" s="6" t="n">
        <x:f>F17/(1-$C$13)</x:f>
        <x:v>650</x:v>
      </x:c>
      <x:c r="H17" s="39" t="str">
        <x:v>Votre travail, provision sociale hypothétique comprise.</x:v>
      </x:c>
    </x:row>
    <x:row r="18" ht="37" customHeight="1">
      <x:c r="A18" s="2"/>
      <x:c r="B18" s="37" t="str">
        <x:v>Postproduction et livraison</x:v>
      </x:c>
      <x:c r="C18" s="23" t="n">
        <x:v>8</x:v>
      </x:c>
      <x:c r="D18" s="30" t="str">
        <x:v>h</x:v>
      </x:c>
      <x:c r="E18" s="17" t="n">
        <x:v>65</x:v>
      </x:c>
      <x:c r="F18" s="6" t="n">
        <x:f>C18*E18</x:f>
        <x:v>520</x:v>
      </x:c>
      <x:c r="G18" s="6" t="n">
        <x:f>F18/(1-$C$13)</x:f>
        <x:v>650</x:v>
      </x:c>
      <x:c r="H18" s="39" t="str">
        <x:v>Votre travail, provision sociale hypothétique comprise.</x:v>
      </x:c>
    </x:row>
    <x:row r="19" ht="37" customHeight="1">
      <x:c r="A19" s="2"/>
      <x:c r="B19" s="37" t="str">
        <x:v>Opérateur PTZ et angle fixe</x:v>
      </x:c>
      <x:c r="C19" s="23" t="n">
        <x:v>8</x:v>
      </x:c>
      <x:c r="D19" s="30" t="str">
        <x:v>h</x:v>
      </x:c>
      <x:c r="E19" s="17" t="n">
        <x:v>65</x:v>
      </x:c>
      <x:c r="F19" s="6" t="n">
        <x:f>C19*E19</x:f>
        <x:v>520</x:v>
      </x:c>
      <x:c r="G19" s="6" t="n">
        <x:f>F19/(1-$C$13)</x:f>
        <x:v>650</x:v>
      </x:c>
      <x:c r="H19" s="39" t="str">
        <x:v>Facture de renfort hypothétique, pas salaire.</x:v>
      </x:c>
    </x:row>
    <x:row r="20" ht="37" customHeight="1">
      <x:c r="A20" s="2"/>
      <x:c r="B20" s="37" t="str">
        <x:v>Technicien son dédié</x:v>
      </x:c>
      <x:c r="C20" s="23" t="n">
        <x:v>8</x:v>
      </x:c>
      <x:c r="D20" s="30" t="str">
        <x:v>h</x:v>
      </x:c>
      <x:c r="E20" s="17" t="n">
        <x:v>65</x:v>
      </x:c>
      <x:c r="F20" s="6" t="n">
        <x:f>C20*E20</x:f>
        <x:v>520</x:v>
      </x:c>
      <x:c r="G20" s="6" t="n">
        <x:f>F20/(1-$C$13)</x:f>
        <x:v>650</x:v>
      </x:c>
      <x:c r="H20" s="39" t="str">
        <x:v>Facture de renfort hypothétique, pas salaire.</x:v>
      </x:c>
    </x:row>
    <x:row r="21" ht="37" customHeight="1">
      <x:c r="A21" s="2"/>
      <x:c r="B21" s="37" t="str">
        <x:v>Location image, régie et stockage</x:v>
      </x:c>
      <x:c r="C21" s="23" t="n">
        <x:v>1</x:v>
      </x:c>
      <x:c r="D21" s="30" t="str">
        <x:v>lot</x:v>
      </x:c>
      <x:c r="E21" s="17" t="n">
        <x:v>900</x:v>
      </x:c>
      <x:c r="F21" s="6" t="n">
        <x:f>C21*E21</x:f>
        <x:v>900</x:v>
      </x:c>
      <x:c r="G21" s="6" t="n">
        <x:f>F21/(1-$C$13)</x:f>
        <x:v>1125</x:v>
      </x:c>
      <x:c r="H21" s="39" t="str">
        <x:v>Hypothèse de production, pas prix public.</x:v>
      </x:c>
    </x:row>
    <x:row r="22" ht="37" customHeight="1">
      <x:c r="A22" s="2"/>
      <x:c r="B22" s="37" t="str">
        <x:v>Internet testé et repli</x:v>
      </x:c>
      <x:c r="C22" s="23" t="n">
        <x:v>1</x:v>
      </x:c>
      <x:c r="D22" s="30" t="str">
        <x:v>lot</x:v>
      </x:c>
      <x:c r="E22" s="17" t="n">
        <x:v>220</x:v>
      </x:c>
      <x:c r="F22" s="6" t="n">
        <x:f>C22*E22</x:f>
        <x:v>220</x:v>
      </x:c>
      <x:c r="G22" s="6" t="n">
        <x:f>F22/(1-$C$13)</x:f>
        <x:v>275</x:v>
      </x:c>
      <x:c r="H22" s="39" t="str">
        <x:v>Hypothèse de production, pas prix public.</x:v>
      </x:c>
    </x:row>
    <x:row r="23" ht="37" customHeight="1">
      <x:c r="A23" s="2"/>
      <x:c r="B23" s="37" t="str">
        <x:v>Transport et stationnement</x:v>
      </x:c>
      <x:c r="C23" s="23" t="n">
        <x:v>1</x:v>
      </x:c>
      <x:c r="D23" s="30" t="str">
        <x:v>lot</x:v>
      </x:c>
      <x:c r="E23" s="17" t="n">
        <x:v>180</x:v>
      </x:c>
      <x:c r="F23" s="6" t="n">
        <x:f>C23*E23</x:f>
        <x:v>180</x:v>
      </x:c>
      <x:c r="G23" s="6" t="n">
        <x:f>F23/(1-$C$13)</x:f>
        <x:v>225</x:v>
      </x:c>
      <x:c r="H23" s="39" t="str">
        <x:v>Hypothèse de production, pas prix public.</x:v>
      </x:c>
    </x:row>
    <x:row r="24" ht="37" customHeight="1">
      <x:c r="A24" s="2"/>
      <x:c r="B24" s="37" t="str">
        <x:v>Licences de contenus tierces</x:v>
      </x:c>
      <x:c r="C24" s="23" t="n">
        <x:v>1</x:v>
      </x:c>
      <x:c r="D24" s="30" t="str">
        <x:v>lot</x:v>
      </x:c>
      <x:c r="E24" s="17" t="n">
        <x:v>150</x:v>
      </x:c>
      <x:c r="F24" s="6" t="n">
        <x:f>C24*E24</x:f>
        <x:v>150</x:v>
      </x:c>
      <x:c r="G24" s="6" t="n">
        <x:f>F24/(1-$C$13)</x:f>
        <x:v>187.5</x:v>
      </x:c>
      <x:c r="H24" s="39" t="str">
        <x:v>Hypothèse de production, pas prix public.</x:v>
      </x:c>
    </x:row>
    <x:row r="25" ht="37" customHeight="1">
      <x:c r="A25" s="2"/>
      <x:c r="B25" s="37" t="str">
        <x:v>Structure et assurances imputées</x:v>
      </x:c>
      <x:c r="C25" s="23" t="n">
        <x:v>1</x:v>
      </x:c>
      <x:c r="D25" s="30" t="str">
        <x:v>lot</x:v>
      </x:c>
      <x:c r="E25" s="17" t="n">
        <x:v>300</x:v>
      </x:c>
      <x:c r="F25" s="6" t="n">
        <x:f>C25*E25</x:f>
        <x:v>300</x:v>
      </x:c>
      <x:c r="G25" s="6" t="n">
        <x:f>F25/(1-$C$13)</x:f>
        <x:v>375</x:v>
      </x:c>
      <x:c r="H25" s="39" t="str">
        <x:v>Hypothèse de production, pas prix public.</x:v>
      </x:c>
    </x:row>
    <x:row r="26" ht="37" customHeight="1">
      <x:c r="A26" s="2"/>
      <x:c r="B26" s="37" t="str">
        <x:v>Réserve de risque budgétaire</x:v>
      </x:c>
      <x:c r="C26" s="23" t="n">
        <x:v>1</x:v>
      </x:c>
      <x:c r="D26" s="30" t="str">
        <x:v>lot</x:v>
      </x:c>
      <x:c r="E26" s="17" t="n">
        <x:v>250</x:v>
      </x:c>
      <x:c r="F26" s="6" t="n">
        <x:f>C26*E26</x:f>
        <x:v>250</x:v>
      </x:c>
      <x:c r="G26" s="6" t="n">
        <x:f>F26/(1-$C$13)</x:f>
        <x:v>312.5</x:v>
      </x:c>
      <x:c r="H26" s="39" t="str">
        <x:v>Réserve incluse une seule fois.</x:v>
      </x:c>
    </x:row>
    <x:row r="27" ht="23" customHeight="1">
      <x:c r="A27" s="2"/>
      <x:c r="B27" s="24" t="str">
        <x:v>TOTAUX AVANT TAXES</x:v>
      </x:c>
      <x:c r="C27" s="9"/>
      <x:c r="D27" s="9"/>
      <x:c r="E27" s="9"/>
      <x:c r="F27" s="9" t="n">
        <x:f>SUM(F16:F26)</x:f>
        <x:v>4600</x:v>
      </x:c>
      <x:c r="G27" s="9" t="n">
        <x:f>SUM(G16:G26)</x:f>
        <x:v>5750</x:v>
      </x:c>
      <x:c r="H27" s="40"/>
    </x:row>
    <x:row r="28" ht="23" customHeight="1">
      <x:c r="A28" s="2"/>
      <x:c r="B28" s="2"/>
      <x:c r="C28" s="6"/>
      <x:c r="D28" s="6"/>
      <x:c r="E28" s="6"/>
      <x:c r="F28" s="6"/>
      <x:c r="G28" s="6"/>
      <x:c r="H28" s="39"/>
    </x:row>
    <x:row r="29" ht="23" customHeight="1">
      <x:c r="A29" s="2"/>
      <x:c r="B29" s="36" t="str">
        <x:v>TVA</x:v>
      </x:c>
      <x:c r="C29" s="20" t="n">
        <x:v>0.081</x:v>
      </x:c>
      <x:c r="D29" s="6"/>
      <x:c r="E29" s="6"/>
      <x:c r="F29" s="6"/>
      <x:c r="G29" s="6" t="n">
        <x:f>ROUND(G27*C29,2)</x:f>
        <x:v>465.75</x:v>
      </x:c>
      <x:c r="H29" s="39" t="str">
        <x:v>Saisie de simulation à confirmer pour la prestation réelle.</x:v>
      </x:c>
    </x:row>
    <x:row r="30" ht="23" customHeight="1">
      <x:c r="A30" s="2"/>
      <x:c r="B30" s="36" t="str">
        <x:v>Taxe 2</x:v>
      </x:c>
      <x:c r="C30" s="20" t="n">
        <x:v>0</x:v>
      </x:c>
      <x:c r="D30" s="6"/>
      <x:c r="E30" s="6"/>
      <x:c r="F30" s="6"/>
      <x:c r="G30" s="6" t="n">
        <x:f>ROUND(G27*C30,2)</x:f>
        <x:v>0</x:v>
      </x:c>
      <x:c r="H30" s="39" t="str">
        <x:v>Saisie de simulation à confirmer pour la prestation réelle.</x:v>
      </x:c>
    </x:row>
    <x:row r="31" ht="23" customHeight="1">
      <x:c r="A31" s="2"/>
      <x:c r="B31" s="2"/>
      <x:c r="C31" s="6"/>
      <x:c r="D31" s="6"/>
      <x:c r="E31" s="6"/>
      <x:c r="F31" s="6"/>
      <x:c r="G31" s="6"/>
      <x:c r="H31" s="2"/>
    </x:row>
    <x:row r="32" ht="23" customHeight="1">
      <x:c r="A32" s="2"/>
      <x:c r="B32" s="7" t="str">
        <x:v>TOTAL CLIENT AVEC TAXES</x:v>
      </x:c>
      <x:c r="C32" s="8"/>
      <x:c r="D32" s="8"/>
      <x:c r="E32" s="8"/>
      <x:c r="F32" s="8"/>
      <x:c r="G32" s="8" t="n">
        <x:f>SUM(G27,G29:G30)</x:f>
        <x:v>6215.75</x:v>
      </x:c>
      <x:c r="H32" s="7"/>
    </x:row>
    <x:row r="33" ht="23" customHeight="1">
      <x:c r="A33" s="2"/>
      <x:c r="B33" s="2"/>
      <x:c r="C33" s="6"/>
      <x:c r="D33" s="6"/>
      <x:c r="E33" s="6"/>
      <x:c r="F33" s="6"/>
      <x:c r="G33" s="2"/>
      <x:c r="H33" s="2"/>
    </x:row>
    <x:row r="34" ht="23" customHeight="1">
      <x:c r="A34" s="2"/>
      <x:c r="B34" s="28" t="str">
        <x:v>Base initiale : travail auteur / prestataire de 24 h, dont 4 h créatives comprises. Pas de double rémunération.</x:v>
      </x:c>
      <x:c r="C34" s="29"/>
      <x:c r="D34" s="29"/>
      <x:c r="E34" s="29"/>
      <x:c r="F34" s="29"/>
      <x:c r="G34" s="28"/>
      <x:c r="H34" s="28"/>
    </x:row>
    <x:row r="35" ht="23" customHeight="1">
      <x:c r="A35" s="2"/>
      <x:c r="B35" s="28" t="str">
        <x:v>Licence du film : usages institutionnels prévus, pendant trois ans. Extensions à vérifier et chiffrer.</x:v>
      </x:c>
      <x:c r="C35" s="29"/>
      <x:c r="D35" s="29"/>
      <x:c r="E35" s="29"/>
      <x:c r="F35" s="29"/>
      <x:c r="G35" s="28"/>
      <x:c r="H35" s="28"/>
    </x:row>
    <x:row r="36" ht="23" customHeight="1">
      <x:c r="A36" s="2"/>
      <x:c r="B36" s="28" t="str">
        <x:v>Taxes sur achats supposées récupérables. Ajouter aux coûts toute taxe non récupérable. Aucun débours présumé.</x:v>
      </x:c>
      <x:c r="C36" s="29"/>
      <x:c r="D36" s="29"/>
      <x:c r="E36" s="29"/>
      <x:c r="F36" s="29"/>
      <x:c r="G36" s="28"/>
      <x:c r="H36" s="28"/>
    </x:row>
    <x:row r="37" ht="23" customHeight="1">
      <x:c r="A37" s="2"/>
      <x:c r="B37" s="28" t="str">
        <x:v>La marge ne représente pas un net personnel après impôts et cotisations. Pauses et majorations restent à valider.</x:v>
      </x:c>
      <x:c r="C37" s="29"/>
      <x:c r="D37" s="29"/>
      <x:c r="E37" s="29"/>
      <x:c r="F37" s="29"/>
      <x:c r="G37" s="28"/>
      <x:c r="H37" s="28"/>
    </x:row>
    <x:row r="38" ht="23" customHeight="1">
      <x:c r="A38" s="2"/>
      <x:c r="B38" s="2"/>
      <x:c r="C38" s="6"/>
      <x:c r="D38" s="6"/>
      <x:c r="E38" s="6"/>
      <x:c r="F38" s="6"/>
      <x:c r="G38" s="2"/>
      <x:c r="H38" s="2"/>
    </x:row>
    <x:row r="39" ht="23" customHeight="1">
      <x:c r="A39" s="2"/>
      <x:c r="B39" s="14" t="str">
        <x:v>EXCLUSIONS DU PÉRIMÈTRE</x:v>
      </x:c>
      <x:c r="C39" s="15"/>
      <x:c r="D39" s="15"/>
      <x:c r="E39" s="15"/>
      <x:c r="F39" s="15"/>
      <x:c r="G39" s="14"/>
      <x:c r="H39" s="14"/>
    </x:row>
    <x:row r="40" ht="23" customHeight="1">
      <x:c r="A40" s="2"/>
      <x:c r="B40" s="28" t="str">
        <x:v>Location de salle, sonorisation et éclairage salle au-delà du dispositif convenu.</x:v>
      </x:c>
      <x:c r="C40" s="29"/>
      <x:c r="D40" s="29"/>
      <x:c r="E40" s="29"/>
      <x:c r="F40" s="29"/>
      <x:c r="G40" s="28"/>
      <x:c r="H40" s="28"/>
    </x:row>
    <x:row r="41" ht="23" customHeight="1">
      <x:c r="A41" s="2"/>
      <x:c r="B41" s="28" t="str">
        <x:v>Mur LED et projection fournis par lieu, à réceptionner.</x:v>
      </x:c>
      <x:c r="C41" s="29"/>
      <x:c r="D41" s="29"/>
      <x:c r="E41" s="29"/>
      <x:c r="F41" s="29"/>
      <x:c r="G41" s="28"/>
      <x:c r="H41" s="28"/>
    </x:row>
    <x:row r="42" ht="23" customHeight="1">
      <x:c r="A42" s="2"/>
      <x:c r="B42" s="28" t="str">
        <x:v>Invités distants, interprétation, sous-titres et aftermovie.</x:v>
      </x:c>
      <x:c r="C42" s="29"/>
      <x:c r="D42" s="29"/>
      <x:c r="E42" s="29"/>
      <x:c r="F42" s="29"/>
      <x:c r="G42" s="28"/>
      <x:c r="H42" s="28"/>
    </x:row>
    <x:row r="43" ht="23" customHeight="1">
      <x:c r="A43" s="2"/>
      <x:c r="B43" s="28" t="str">
        <x:v>Déplacement hors zone, hôtels, autorisations exceptionnelles et licences non acquises.</x:v>
      </x:c>
      <x:c r="C43" s="29"/>
      <x:c r="D43" s="29"/>
      <x:c r="E43" s="29"/>
      <x:c r="F43" s="29"/>
      <x:c r="G43" s="28"/>
      <x:c r="H43" s="28"/>
    </x:row>
    <x:row r="44" ht="23" customHeight="1">
      <x:c r="A44" s="2"/>
      <x:c r="B44" s="28" t="str">
        <x:v>Remise de tous les rushes et archive illimitée.</x:v>
      </x:c>
      <x:c r="C44" s="29"/>
      <x:c r="D44" s="29"/>
      <x:c r="E44" s="29"/>
      <x:c r="F44" s="29"/>
      <x:c r="G44" s="28"/>
      <x:c r="H44" s="28"/>
    </x:row>
    <x:row r="45" ht="23" customHeight="1">
      <x:c r="A45" s="2"/>
      <x:c r="B45" s="2"/>
      <x:c r="C45" s="6"/>
      <x:c r="D45" s="6"/>
      <x:c r="E45" s="6"/>
      <x:c r="F45" s="6"/>
      <x:c r="G45" s="2"/>
      <x:c r="H45" s="2"/>
    </x:row>
  </x:sheetData>
  <x:dataValidations count="3">
    <x:dataValidation type="decimal" operator="between" sqref="C13">
      <x:formula1>0</x:formula1>
      <x:formula2>0.999999</x:formula2>
    </x:dataValidation>
    <x:dataValidation type="decimal" operator="greaterThanOrEqual" sqref="C29">
      <x:formula1>0</x:formula1>
    </x:dataValidation>
    <x:dataValidation type="decimal" operator="greaterThanOrEqual" sqref="C3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4615A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50" hidden="0" customWidth="1"/>
    <x:col min="3" max="3" width="14" hidden="0" customWidth="1"/>
    <x:col min="4" max="4" width="13" hidden="0" customWidth="1"/>
    <x:col min="5" max="5" width="19" hidden="0" customWidth="1"/>
    <x:col min="6" max="6" width="19" hidden="0" customWidth="1"/>
    <x:col min="7" max="7" width="19" hidden="0" customWidth="1"/>
    <x:col min="8" max="8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2"/>
      <x:c r="B2" s="3" t="str">
        <x:v>DEVIS PÉDAGOGIQUE BE</x:v>
      </x:c>
      <x:c r="C2" s="3"/>
      <x:c r="D2" s="3"/>
      <x:c r="E2" s="3"/>
      <x:c r="F2" s="3"/>
      <x:c r="G2" s="3"/>
      <x:c r="H2" s="3"/>
    </x:row>
    <x:row r="3" ht="23" customHeight="1">
      <x:c r="A3" s="2"/>
      <x:c r="B3" s="5" t="str">
        <x:v>Matières en transition  /  Hypothèses de calcul, aucune moyenne nationale</x:v>
      </x:c>
      <x:c r="C3" s="5"/>
      <x:c r="D3" s="5"/>
      <x:c r="E3" s="5"/>
      <x:c r="F3" s="5"/>
      <x:c r="G3" s="5"/>
      <x:c r="H3" s="5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 t="str">
        <x:v>Pays</x:v>
      </x:c>
      <x:c r="C5" s="6" t="str">
        <x:v>BE</x:v>
      </x:c>
      <x:c r="D5" s="6"/>
      <x:c r="E5" s="6" t="str">
        <x:v>Devise</x:v>
      </x:c>
      <x:c r="F5" s="6" t="str">
        <x:v>EUR</x:v>
      </x:c>
      <x:c r="G5" s="2"/>
      <x:c r="H5" s="2"/>
    </x:row>
    <x:row r="6" ht="23" customHeight="1">
      <x:c r="A6" s="2"/>
      <x:c r="B6" s="28" t="str">
        <x:v>180 personnes. Salle 18 × 12 m. Scène 6 × 3 m. Programme de 9 h à 12 h.</x:v>
      </x:c>
      <x:c r="C6" s="29"/>
      <x:c r="D6" s="29"/>
      <x:c r="E6" s="29"/>
      <x:c r="F6" s="29"/>
      <x:c r="G6" s="28"/>
      <x:c r="H6" s="28"/>
    </x:row>
    <x:row r="7" ht="23" customHeight="1">
      <x:c r="A7" s="2"/>
      <x:c r="B7" s="28" t="str">
        <x:v>Trois caméras dont deux PTZ. ATEM SDI Extreme ISO. 1080p25. Direct et intégrale chapitrée.</x:v>
      </x:c>
      <x:c r="C7" s="29"/>
      <x:c r="D7" s="29"/>
      <x:c r="E7" s="29"/>
      <x:c r="F7" s="29"/>
      <x:c r="G7" s="28"/>
      <x:c r="H7" s="28"/>
    </x:row>
    <x:row r="8" ht="23" customHeight="1">
      <x:c r="A8" s="2"/>
      <x:c r="B8" s="28" t="str">
        <x:v>Présence de 6 h à 14 h : installation et essais 3 h, exploitation 3 h, démontage 2 h.</x:v>
      </x:c>
      <x:c r="C8" s="29"/>
      <x:c r="D8" s="29"/>
      <x:c r="E8" s="29"/>
      <x:c r="F8" s="29"/>
      <x:c r="G8" s="28"/>
      <x:c r="H8" s="28"/>
    </x:row>
    <x:row r="9" ht="23" customHeight="1">
      <x:c r="A9" s="2"/>
      <x:c r="B9" s="2"/>
      <x:c r="C9" s="6"/>
      <x:c r="D9" s="6"/>
      <x:c r="E9" s="6"/>
      <x:c r="F9" s="6"/>
      <x:c r="G9" s="2"/>
      <x:c r="H9" s="2"/>
    </x:row>
    <x:row r="10" ht="23" customHeight="1">
      <x:c r="A10" s="2"/>
      <x:c r="B10" s="2" t="str">
        <x:v>Coût avec réserve</x:v>
      </x:c>
      <x:c r="C10" s="6" t="n">
        <x:f>F27</x:f>
        <x:v>2800</x:v>
      </x:c>
      <x:c r="D10" s="6"/>
      <x:c r="E10" s="6" t="str">
        <x:v>Vente avant taxes</x:v>
      </x:c>
      <x:c r="F10" s="6" t="n">
        <x:f>G27</x:f>
        <x:v>3500</x:v>
      </x:c>
      <x:c r="G10" s="2"/>
      <x:c r="H10" s="2"/>
    </x:row>
    <x:row r="11" ht="23" customHeight="1">
      <x:c r="A11" s="2"/>
      <x:c r="B11" s="2" t="str">
        <x:v>Marge de mission</x:v>
      </x:c>
      <x:c r="C11" s="6" t="n">
        <x:f>G27-F27</x:f>
        <x:v>700</x:v>
      </x:c>
      <x:c r="D11" s="6"/>
      <x:c r="E11" s="6" t="str">
        <x:v>Total avec taxes</x:v>
      </x:c>
      <x:c r="F11" s="6" t="n">
        <x:f>G32</x:f>
        <x:v>4235</x:v>
      </x:c>
      <x:c r="G11" s="2"/>
      <x:c r="H11" s="2"/>
    </x:row>
    <x:row r="12" ht="23" customHeight="1">
      <x:c r="A12" s="2"/>
      <x:c r="B12" s="2"/>
      <x:c r="C12" s="6"/>
      <x:c r="D12" s="6"/>
      <x:c r="E12" s="6"/>
      <x:c r="F12" s="6"/>
      <x:c r="G12" s="2"/>
      <x:c r="H12" s="2"/>
    </x:row>
    <x:row r="13" ht="23" customHeight="1">
      <x:c r="A13" s="2"/>
      <x:c r="B13" s="2" t="str">
        <x:v>Marge cible sur vente</x:v>
      </x:c>
      <x:c r="C13" s="18" t="n">
        <x:v>0.2</x:v>
      </x:c>
      <x:c r="D13" s="6"/>
      <x:c r="E13" s="6" t="str">
        <x:v>Majoration équivalente</x:v>
      </x:c>
      <x:c r="F13" s="19" t="n">
        <x:f>C13/(1-C13)</x:f>
        <x:v>0.25</x:v>
      </x:c>
      <x:c r="G13" s="2"/>
      <x:c r="H13" s="2"/>
    </x:row>
    <x:row r="14" ht="23" customHeight="1">
      <x:c r="A14" s="2"/>
      <x:c r="B14" s="2"/>
      <x:c r="C14" s="6"/>
      <x:c r="D14" s="6"/>
      <x:c r="E14" s="6"/>
      <x:c r="F14" s="6"/>
      <x:c r="G14" s="2"/>
      <x:c r="H14" s="2"/>
    </x:row>
    <x:row r="15" ht="23" customHeight="1">
      <x:c r="A15" s="2"/>
      <x:c r="B15" s="12" t="str">
        <x:v>Poste</x:v>
      </x:c>
      <x:c r="C15" s="13" t="str">
        <x:v>Quantité</x:v>
      </x:c>
      <x:c r="D15" s="13" t="str">
        <x:v>Unité</x:v>
      </x:c>
      <x:c r="E15" s="13" t="str">
        <x:v>Coût unitaire</x:v>
      </x:c>
      <x:c r="F15" s="13" t="str">
        <x:v>Coût</x:v>
      </x:c>
      <x:c r="G15" s="12" t="str">
        <x:v>Vente HT</x:v>
      </x:c>
      <x:c r="H15" s="12" t="str">
        <x:v>Nature de la ligne</x:v>
      </x:c>
    </x:row>
    <x:row r="16" ht="37" customHeight="1">
      <x:c r="A16" s="2"/>
      <x:c r="B16" s="37" t="str">
        <x:v>Préparation technique et éditoriale</x:v>
      </x:c>
      <x:c r="C16" s="23" t="n">
        <x:v>8</x:v>
      </x:c>
      <x:c r="D16" s="30" t="str">
        <x:v>h</x:v>
      </x:c>
      <x:c r="E16" s="17" t="n">
        <x:v>38</x:v>
      </x:c>
      <x:c r="F16" s="6" t="n">
        <x:f>C16*E16</x:f>
        <x:v>304</x:v>
      </x:c>
      <x:c r="G16" s="6" t="n">
        <x:f>F16/(1-$C$13)</x:f>
        <x:v>380</x:v>
      </x:c>
      <x:c r="H16" s="39" t="str">
        <x:v>Votre travail, provision sociale hypothétique comprise.</x:v>
      </x:c>
    </x:row>
    <x:row r="17" ht="37" customHeight="1">
      <x:c r="A17" s="2"/>
      <x:c r="B17" s="37" t="str">
        <x:v>Réalisation / régie sur site</x:v>
      </x:c>
      <x:c r="C17" s="23" t="n">
        <x:v>8</x:v>
      </x:c>
      <x:c r="D17" s="30" t="str">
        <x:v>h</x:v>
      </x:c>
      <x:c r="E17" s="17" t="n">
        <x:v>38</x:v>
      </x:c>
      <x:c r="F17" s="6" t="n">
        <x:f>C17*E17</x:f>
        <x:v>304</x:v>
      </x:c>
      <x:c r="G17" s="6" t="n">
        <x:f>F17/(1-$C$13)</x:f>
        <x:v>380</x:v>
      </x:c>
      <x:c r="H17" s="39" t="str">
        <x:v>Votre travail, provision sociale hypothétique comprise.</x:v>
      </x:c>
    </x:row>
    <x:row r="18" ht="37" customHeight="1">
      <x:c r="A18" s="2"/>
      <x:c r="B18" s="37" t="str">
        <x:v>Postproduction et livraison</x:v>
      </x:c>
      <x:c r="C18" s="23" t="n">
        <x:v>8</x:v>
      </x:c>
      <x:c r="D18" s="30" t="str">
        <x:v>h</x:v>
      </x:c>
      <x:c r="E18" s="17" t="n">
        <x:v>38</x:v>
      </x:c>
      <x:c r="F18" s="6" t="n">
        <x:f>C18*E18</x:f>
        <x:v>304</x:v>
      </x:c>
      <x:c r="G18" s="6" t="n">
        <x:f>F18/(1-$C$13)</x:f>
        <x:v>380</x:v>
      </x:c>
      <x:c r="H18" s="39" t="str">
        <x:v>Votre travail, provision sociale hypothétique comprise.</x:v>
      </x:c>
    </x:row>
    <x:row r="19" ht="37" customHeight="1">
      <x:c r="A19" s="2"/>
      <x:c r="B19" s="37" t="str">
        <x:v>Opérateur PTZ et angle fixe</x:v>
      </x:c>
      <x:c r="C19" s="23" t="n">
        <x:v>8</x:v>
      </x:c>
      <x:c r="D19" s="30" t="str">
        <x:v>h</x:v>
      </x:c>
      <x:c r="E19" s="17" t="n">
        <x:v>42</x:v>
      </x:c>
      <x:c r="F19" s="6" t="n">
        <x:f>C19*E19</x:f>
        <x:v>336</x:v>
      </x:c>
      <x:c r="G19" s="6" t="n">
        <x:f>F19/(1-$C$13)</x:f>
        <x:v>420</x:v>
      </x:c>
      <x:c r="H19" s="39" t="str">
        <x:v>Facture de renfort hypothétique, pas salaire.</x:v>
      </x:c>
    </x:row>
    <x:row r="20" ht="37" customHeight="1">
      <x:c r="A20" s="2"/>
      <x:c r="B20" s="37" t="str">
        <x:v>Technicien son dédié</x:v>
      </x:c>
      <x:c r="C20" s="23" t="n">
        <x:v>8</x:v>
      </x:c>
      <x:c r="D20" s="30" t="str">
        <x:v>h</x:v>
      </x:c>
      <x:c r="E20" s="17" t="n">
        <x:v>42</x:v>
      </x:c>
      <x:c r="F20" s="6" t="n">
        <x:f>C20*E20</x:f>
        <x:v>336</x:v>
      </x:c>
      <x:c r="G20" s="6" t="n">
        <x:f>F20/(1-$C$13)</x:f>
        <x:v>420</x:v>
      </x:c>
      <x:c r="H20" s="39" t="str">
        <x:v>Facture de renfort hypothétique, pas salaire.</x:v>
      </x:c>
    </x:row>
    <x:row r="21" ht="37" customHeight="1">
      <x:c r="A21" s="2"/>
      <x:c r="B21" s="37" t="str">
        <x:v>Location image, régie et stockage</x:v>
      </x:c>
      <x:c r="C21" s="23" t="n">
        <x:v>1</x:v>
      </x:c>
      <x:c r="D21" s="30" t="str">
        <x:v>lot</x:v>
      </x:c>
      <x:c r="E21" s="17" t="n">
        <x:v>550</x:v>
      </x:c>
      <x:c r="F21" s="6" t="n">
        <x:f>C21*E21</x:f>
        <x:v>550</x:v>
      </x:c>
      <x:c r="G21" s="6" t="n">
        <x:f>F21/(1-$C$13)</x:f>
        <x:v>687.5</x:v>
      </x:c>
      <x:c r="H21" s="39" t="str">
        <x:v>Hypothèse de production, pas prix public.</x:v>
      </x:c>
    </x:row>
    <x:row r="22" ht="37" customHeight="1">
      <x:c r="A22" s="2"/>
      <x:c r="B22" s="37" t="str">
        <x:v>Internet testé et repli</x:v>
      </x:c>
      <x:c r="C22" s="23" t="n">
        <x:v>1</x:v>
      </x:c>
      <x:c r="D22" s="30" t="str">
        <x:v>lot</x:v>
      </x:c>
      <x:c r="E22" s="17" t="n">
        <x:v>140</x:v>
      </x:c>
      <x:c r="F22" s="6" t="n">
        <x:f>C22*E22</x:f>
        <x:v>140</x:v>
      </x:c>
      <x:c r="G22" s="6" t="n">
        <x:f>F22/(1-$C$13)</x:f>
        <x:v>175</x:v>
      </x:c>
      <x:c r="H22" s="39" t="str">
        <x:v>Hypothèse de production, pas prix public.</x:v>
      </x:c>
    </x:row>
    <x:row r="23" ht="37" customHeight="1">
      <x:c r="A23" s="2"/>
      <x:c r="B23" s="37" t="str">
        <x:v>Transport et stationnement</x:v>
      </x:c>
      <x:c r="C23" s="23" t="n">
        <x:v>1</x:v>
      </x:c>
      <x:c r="D23" s="30" t="str">
        <x:v>lot</x:v>
      </x:c>
      <x:c r="E23" s="17" t="n">
        <x:v>100</x:v>
      </x:c>
      <x:c r="F23" s="6" t="n">
        <x:f>C23*E23</x:f>
        <x:v>100</x:v>
      </x:c>
      <x:c r="G23" s="6" t="n">
        <x:f>F23/(1-$C$13)</x:f>
        <x:v>125</x:v>
      </x:c>
      <x:c r="H23" s="39" t="str">
        <x:v>Hypothèse de production, pas prix public.</x:v>
      </x:c>
    </x:row>
    <x:row r="24" ht="37" customHeight="1">
      <x:c r="A24" s="2"/>
      <x:c r="B24" s="37" t="str">
        <x:v>Licences de contenus tierces</x:v>
      </x:c>
      <x:c r="C24" s="23" t="n">
        <x:v>1</x:v>
      </x:c>
      <x:c r="D24" s="30" t="str">
        <x:v>lot</x:v>
      </x:c>
      <x:c r="E24" s="17" t="n">
        <x:v>100</x:v>
      </x:c>
      <x:c r="F24" s="6" t="n">
        <x:f>C24*E24</x:f>
        <x:v>100</x:v>
      </x:c>
      <x:c r="G24" s="6" t="n">
        <x:f>F24/(1-$C$13)</x:f>
        <x:v>125</x:v>
      </x:c>
      <x:c r="H24" s="39" t="str">
        <x:v>Hypothèse de production, pas prix public.</x:v>
      </x:c>
    </x:row>
    <x:row r="25" ht="37" customHeight="1">
      <x:c r="A25" s="2"/>
      <x:c r="B25" s="37" t="str">
        <x:v>Structure et assurances imputées</x:v>
      </x:c>
      <x:c r="C25" s="23" t="n">
        <x:v>1</x:v>
      </x:c>
      <x:c r="D25" s="30" t="str">
        <x:v>lot</x:v>
      </x:c>
      <x:c r="E25" s="17" t="n">
        <x:v>176</x:v>
      </x:c>
      <x:c r="F25" s="6" t="n">
        <x:f>C25*E25</x:f>
        <x:v>176</x:v>
      </x:c>
      <x:c r="G25" s="6" t="n">
        <x:f>F25/(1-$C$13)</x:f>
        <x:v>220</x:v>
      </x:c>
      <x:c r="H25" s="39" t="str">
        <x:v>Hypothèse de production, pas prix public.</x:v>
      </x:c>
    </x:row>
    <x:row r="26" ht="37" customHeight="1">
      <x:c r="A26" s="2"/>
      <x:c r="B26" s="37" t="str">
        <x:v>Réserve de risque budgétaire</x:v>
      </x:c>
      <x:c r="C26" s="23" t="n">
        <x:v>1</x:v>
      </x:c>
      <x:c r="D26" s="30" t="str">
        <x:v>lot</x:v>
      </x:c>
      <x:c r="E26" s="17" t="n">
        <x:v>150</x:v>
      </x:c>
      <x:c r="F26" s="6" t="n">
        <x:f>C26*E26</x:f>
        <x:v>150</x:v>
      </x:c>
      <x:c r="G26" s="6" t="n">
        <x:f>F26/(1-$C$13)</x:f>
        <x:v>187.5</x:v>
      </x:c>
      <x:c r="H26" s="39" t="str">
        <x:v>Réserve incluse une seule fois.</x:v>
      </x:c>
    </x:row>
    <x:row r="27" ht="23" customHeight="1">
      <x:c r="A27" s="2"/>
      <x:c r="B27" s="24" t="str">
        <x:v>TOTAUX AVANT TAXES</x:v>
      </x:c>
      <x:c r="C27" s="9"/>
      <x:c r="D27" s="9"/>
      <x:c r="E27" s="9"/>
      <x:c r="F27" s="9" t="n">
        <x:f>SUM(F16:F26)</x:f>
        <x:v>2800</x:v>
      </x:c>
      <x:c r="G27" s="9" t="n">
        <x:f>SUM(G16:G26)</x:f>
        <x:v>3500</x:v>
      </x:c>
      <x:c r="H27" s="40"/>
    </x:row>
    <x:row r="28" ht="23" customHeight="1">
      <x:c r="A28" s="2"/>
      <x:c r="B28" s="2"/>
      <x:c r="C28" s="6"/>
      <x:c r="D28" s="6"/>
      <x:c r="E28" s="6"/>
      <x:c r="F28" s="6"/>
      <x:c r="G28" s="6"/>
      <x:c r="H28" s="39"/>
    </x:row>
    <x:row r="29" ht="23" customHeight="1">
      <x:c r="A29" s="2"/>
      <x:c r="B29" s="36" t="str">
        <x:v>TVA</x:v>
      </x:c>
      <x:c r="C29" s="20" t="n">
        <x:v>0.21</x:v>
      </x:c>
      <x:c r="D29" s="6"/>
      <x:c r="E29" s="6"/>
      <x:c r="F29" s="6"/>
      <x:c r="G29" s="6" t="n">
        <x:f>ROUND(G27*C29,2)</x:f>
        <x:v>735</x:v>
      </x:c>
      <x:c r="H29" s="39" t="str">
        <x:v>Saisie de simulation à confirmer pour la prestation réelle.</x:v>
      </x:c>
    </x:row>
    <x:row r="30" ht="23" customHeight="1">
      <x:c r="A30" s="2"/>
      <x:c r="B30" s="36" t="str">
        <x:v>Taxe 2</x:v>
      </x:c>
      <x:c r="C30" s="20" t="n">
        <x:v>0</x:v>
      </x:c>
      <x:c r="D30" s="6"/>
      <x:c r="E30" s="6"/>
      <x:c r="F30" s="6"/>
      <x:c r="G30" s="6" t="n">
        <x:f>ROUND(G27*C30,2)</x:f>
        <x:v>0</x:v>
      </x:c>
      <x:c r="H30" s="39" t="str">
        <x:v>Saisie de simulation à confirmer pour la prestation réelle.</x:v>
      </x:c>
    </x:row>
    <x:row r="31" ht="23" customHeight="1">
      <x:c r="A31" s="2"/>
      <x:c r="B31" s="2"/>
      <x:c r="C31" s="6"/>
      <x:c r="D31" s="6"/>
      <x:c r="E31" s="6"/>
      <x:c r="F31" s="6"/>
      <x:c r="G31" s="6"/>
      <x:c r="H31" s="2"/>
    </x:row>
    <x:row r="32" ht="23" customHeight="1">
      <x:c r="A32" s="2"/>
      <x:c r="B32" s="7" t="str">
        <x:v>TOTAL CLIENT AVEC TAXES</x:v>
      </x:c>
      <x:c r="C32" s="8"/>
      <x:c r="D32" s="8"/>
      <x:c r="E32" s="8"/>
      <x:c r="F32" s="8"/>
      <x:c r="G32" s="8" t="n">
        <x:f>SUM(G27,G29:G30)</x:f>
        <x:v>4235</x:v>
      </x:c>
      <x:c r="H32" s="7"/>
    </x:row>
    <x:row r="33" ht="23" customHeight="1">
      <x:c r="A33" s="2"/>
      <x:c r="B33" s="2"/>
      <x:c r="C33" s="6"/>
      <x:c r="D33" s="6"/>
      <x:c r="E33" s="6"/>
      <x:c r="F33" s="6"/>
      <x:c r="G33" s="2"/>
      <x:c r="H33" s="2"/>
    </x:row>
    <x:row r="34" ht="23" customHeight="1">
      <x:c r="A34" s="2"/>
      <x:c r="B34" s="28" t="str">
        <x:v>Base initiale : travail auteur / prestataire de 24 h, dont 4 h créatives comprises. Pas de double rémunération.</x:v>
      </x:c>
      <x:c r="C34" s="29"/>
      <x:c r="D34" s="29"/>
      <x:c r="E34" s="29"/>
      <x:c r="F34" s="29"/>
      <x:c r="G34" s="28"/>
      <x:c r="H34" s="28"/>
    </x:row>
    <x:row r="35" ht="23" customHeight="1">
      <x:c r="A35" s="2"/>
      <x:c r="B35" s="28" t="str">
        <x:v>Licence du film : usages institutionnels prévus, pendant trois ans. Extensions à vérifier et chiffrer.</x:v>
      </x:c>
      <x:c r="C35" s="29"/>
      <x:c r="D35" s="29"/>
      <x:c r="E35" s="29"/>
      <x:c r="F35" s="29"/>
      <x:c r="G35" s="28"/>
      <x:c r="H35" s="28"/>
    </x:row>
    <x:row r="36" ht="23" customHeight="1">
      <x:c r="A36" s="2"/>
      <x:c r="B36" s="28" t="str">
        <x:v>Taxes sur achats supposées récupérables. Ajouter aux coûts toute taxe non récupérable. Aucun débours présumé.</x:v>
      </x:c>
      <x:c r="C36" s="29"/>
      <x:c r="D36" s="29"/>
      <x:c r="E36" s="29"/>
      <x:c r="F36" s="29"/>
      <x:c r="G36" s="28"/>
      <x:c r="H36" s="28"/>
    </x:row>
    <x:row r="37" ht="23" customHeight="1">
      <x:c r="A37" s="2"/>
      <x:c r="B37" s="28" t="str">
        <x:v>La marge ne représente pas un net personnel après impôts et cotisations. Pauses et majorations restent à valider.</x:v>
      </x:c>
      <x:c r="C37" s="29"/>
      <x:c r="D37" s="29"/>
      <x:c r="E37" s="29"/>
      <x:c r="F37" s="29"/>
      <x:c r="G37" s="28"/>
      <x:c r="H37" s="28"/>
    </x:row>
    <x:row r="38" ht="23" customHeight="1">
      <x:c r="A38" s="2"/>
      <x:c r="B38" s="2"/>
      <x:c r="C38" s="6"/>
      <x:c r="D38" s="6"/>
      <x:c r="E38" s="6"/>
      <x:c r="F38" s="6"/>
      <x:c r="G38" s="2"/>
      <x:c r="H38" s="2"/>
    </x:row>
    <x:row r="39" ht="23" customHeight="1">
      <x:c r="A39" s="2"/>
      <x:c r="B39" s="14" t="str">
        <x:v>EXCLUSIONS DU PÉRIMÈTRE</x:v>
      </x:c>
      <x:c r="C39" s="15"/>
      <x:c r="D39" s="15"/>
      <x:c r="E39" s="15"/>
      <x:c r="F39" s="15"/>
      <x:c r="G39" s="14"/>
      <x:c r="H39" s="14"/>
    </x:row>
    <x:row r="40" ht="23" customHeight="1">
      <x:c r="A40" s="2"/>
      <x:c r="B40" s="28" t="str">
        <x:v>Location de salle, sonorisation et éclairage salle au-delà du dispositif convenu.</x:v>
      </x:c>
      <x:c r="C40" s="29"/>
      <x:c r="D40" s="29"/>
      <x:c r="E40" s="29"/>
      <x:c r="F40" s="29"/>
      <x:c r="G40" s="28"/>
      <x:c r="H40" s="28"/>
    </x:row>
    <x:row r="41" ht="23" customHeight="1">
      <x:c r="A41" s="2"/>
      <x:c r="B41" s="28" t="str">
        <x:v>Mur LED et projection fournis par lieu, à réceptionner.</x:v>
      </x:c>
      <x:c r="C41" s="29"/>
      <x:c r="D41" s="29"/>
      <x:c r="E41" s="29"/>
      <x:c r="F41" s="29"/>
      <x:c r="G41" s="28"/>
      <x:c r="H41" s="28"/>
    </x:row>
    <x:row r="42" ht="23" customHeight="1">
      <x:c r="A42" s="2"/>
      <x:c r="B42" s="28" t="str">
        <x:v>Invités distants, interprétation, sous-titres et aftermovie.</x:v>
      </x:c>
      <x:c r="C42" s="29"/>
      <x:c r="D42" s="29"/>
      <x:c r="E42" s="29"/>
      <x:c r="F42" s="29"/>
      <x:c r="G42" s="28"/>
      <x:c r="H42" s="28"/>
    </x:row>
    <x:row r="43" ht="23" customHeight="1">
      <x:c r="A43" s="2"/>
      <x:c r="B43" s="28" t="str">
        <x:v>Déplacement hors zone, hôtels, autorisations exceptionnelles et licences non acquises.</x:v>
      </x:c>
      <x:c r="C43" s="29"/>
      <x:c r="D43" s="29"/>
      <x:c r="E43" s="29"/>
      <x:c r="F43" s="29"/>
      <x:c r="G43" s="28"/>
      <x:c r="H43" s="28"/>
    </x:row>
    <x:row r="44" ht="23" customHeight="1">
      <x:c r="A44" s="2"/>
      <x:c r="B44" s="28" t="str">
        <x:v>Remise de tous les rushes et archive illimitée.</x:v>
      </x:c>
      <x:c r="C44" s="29"/>
      <x:c r="D44" s="29"/>
      <x:c r="E44" s="29"/>
      <x:c r="F44" s="29"/>
      <x:c r="G44" s="28"/>
      <x:c r="H44" s="28"/>
    </x:row>
    <x:row r="45" ht="23" customHeight="1">
      <x:c r="A45" s="2"/>
      <x:c r="B45" s="2"/>
      <x:c r="C45" s="6"/>
      <x:c r="D45" s="6"/>
      <x:c r="E45" s="6"/>
      <x:c r="F45" s="6"/>
      <x:c r="G45" s="2"/>
      <x:c r="H45" s="2"/>
    </x:row>
  </x:sheetData>
  <x:dataValidations count="3">
    <x:dataValidation type="decimal" operator="between" sqref="C13">
      <x:formula1>0</x:formula1>
      <x:formula2>0.999999</x:formula2>
    </x:dataValidation>
    <x:dataValidation type="decimal" operator="greaterThanOrEqual" sqref="C29">
      <x:formula1>0</x:formula1>
    </x:dataValidation>
    <x:dataValidation type="decimal" operator="greaterThanOrEqual" sqref="C30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64615A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50" hidden="0" customWidth="1"/>
    <x:col min="3" max="3" width="14" hidden="0" customWidth="1"/>
    <x:col min="4" max="4" width="13" hidden="0" customWidth="1"/>
    <x:col min="5" max="5" width="19" hidden="0" customWidth="1"/>
    <x:col min="6" max="6" width="19" hidden="0" customWidth="1"/>
    <x:col min="7" max="7" width="19" hidden="0" customWidth="1"/>
    <x:col min="8" max="8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2"/>
      <x:c r="B2" s="3" t="str">
        <x:v>DEVIS PÉDAGOGIQUE CA</x:v>
      </x:c>
      <x:c r="C2" s="3"/>
      <x:c r="D2" s="3"/>
      <x:c r="E2" s="3"/>
      <x:c r="F2" s="3"/>
      <x:c r="G2" s="3"/>
      <x:c r="H2" s="3"/>
    </x:row>
    <x:row r="3" ht="23" customHeight="1">
      <x:c r="A3" s="2"/>
      <x:c r="B3" s="5" t="str">
        <x:v>Matières en transition  /  Hypothèses de calcul, aucune moyenne nationale</x:v>
      </x:c>
      <x:c r="C3" s="5"/>
      <x:c r="D3" s="5"/>
      <x:c r="E3" s="5"/>
      <x:c r="F3" s="5"/>
      <x:c r="G3" s="5"/>
      <x:c r="H3" s="5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 t="str">
        <x:v>Pays</x:v>
      </x:c>
      <x:c r="C5" s="6" t="str">
        <x:v>CA</x:v>
      </x:c>
      <x:c r="D5" s="6"/>
      <x:c r="E5" s="6" t="str">
        <x:v>Devise</x:v>
      </x:c>
      <x:c r="F5" s="6" t="str">
        <x:v>CAD</x:v>
      </x:c>
      <x:c r="G5" s="2"/>
      <x:c r="H5" s="2"/>
    </x:row>
    <x:row r="6" ht="23" customHeight="1">
      <x:c r="A6" s="2"/>
      <x:c r="B6" s="28" t="str">
        <x:v>180 personnes. Salle 18 × 12 m. Scène 6 × 3 m. Programme de 9 h à 12 h.</x:v>
      </x:c>
      <x:c r="C6" s="29"/>
      <x:c r="D6" s="29"/>
      <x:c r="E6" s="29"/>
      <x:c r="F6" s="29"/>
      <x:c r="G6" s="28"/>
      <x:c r="H6" s="28"/>
    </x:row>
    <x:row r="7" ht="23" customHeight="1">
      <x:c r="A7" s="2"/>
      <x:c r="B7" s="28" t="str">
        <x:v>Trois caméras dont deux PTZ. ATEM SDI Extreme ISO. 1080p25. Direct et intégrale chapitrée.</x:v>
      </x:c>
      <x:c r="C7" s="29"/>
      <x:c r="D7" s="29"/>
      <x:c r="E7" s="29"/>
      <x:c r="F7" s="29"/>
      <x:c r="G7" s="28"/>
      <x:c r="H7" s="28"/>
    </x:row>
    <x:row r="8" ht="23" customHeight="1">
      <x:c r="A8" s="2"/>
      <x:c r="B8" s="28" t="str">
        <x:v>Présence de 6 h à 14 h : installation et essais 3 h, exploitation 3 h, démontage 2 h.</x:v>
      </x:c>
      <x:c r="C8" s="29"/>
      <x:c r="D8" s="29"/>
      <x:c r="E8" s="29"/>
      <x:c r="F8" s="29"/>
      <x:c r="G8" s="28"/>
      <x:c r="H8" s="28"/>
    </x:row>
    <x:row r="9" ht="23" customHeight="1">
      <x:c r="A9" s="2"/>
      <x:c r="B9" s="2"/>
      <x:c r="C9" s="6"/>
      <x:c r="D9" s="6"/>
      <x:c r="E9" s="6"/>
      <x:c r="F9" s="6"/>
      <x:c r="G9" s="2"/>
      <x:c r="H9" s="2"/>
    </x:row>
    <x:row r="10" ht="23" customHeight="1">
      <x:c r="A10" s="2"/>
      <x:c r="B10" s="2" t="str">
        <x:v>Coût avec réserve</x:v>
      </x:c>
      <x:c r="C10" s="6" t="n">
        <x:f>F27</x:f>
        <x:v>4640</x:v>
      </x:c>
      <x:c r="D10" s="6"/>
      <x:c r="E10" s="6" t="str">
        <x:v>Vente avant taxes</x:v>
      </x:c>
      <x:c r="F10" s="6" t="n">
        <x:f>G27</x:f>
        <x:v>5800</x:v>
      </x:c>
      <x:c r="G10" s="2"/>
      <x:c r="H10" s="2"/>
    </x:row>
    <x:row r="11" ht="23" customHeight="1">
      <x:c r="A11" s="2"/>
      <x:c r="B11" s="2" t="str">
        <x:v>Marge de mission</x:v>
      </x:c>
      <x:c r="C11" s="6" t="n">
        <x:f>G27-F27</x:f>
        <x:v>1160</x:v>
      </x:c>
      <x:c r="D11" s="6"/>
      <x:c r="E11" s="6" t="str">
        <x:v>Total avec taxes</x:v>
      </x:c>
      <x:c r="F11" s="6" t="n">
        <x:f>G32</x:f>
        <x:v>6668.55</x:v>
      </x:c>
      <x:c r="G11" s="2"/>
      <x:c r="H11" s="2"/>
    </x:row>
    <x:row r="12" ht="23" customHeight="1">
      <x:c r="A12" s="2"/>
      <x:c r="B12" s="2"/>
      <x:c r="C12" s="6"/>
      <x:c r="D12" s="6"/>
      <x:c r="E12" s="6"/>
      <x:c r="F12" s="6"/>
      <x:c r="G12" s="2"/>
      <x:c r="H12" s="2"/>
    </x:row>
    <x:row r="13" ht="23" customHeight="1">
      <x:c r="A13" s="2"/>
      <x:c r="B13" s="2" t="str">
        <x:v>Marge cible sur vente</x:v>
      </x:c>
      <x:c r="C13" s="18" t="n">
        <x:v>0.2</x:v>
      </x:c>
      <x:c r="D13" s="6"/>
      <x:c r="E13" s="6" t="str">
        <x:v>Majoration équivalente</x:v>
      </x:c>
      <x:c r="F13" s="19" t="n">
        <x:f>C13/(1-C13)</x:f>
        <x:v>0.25</x:v>
      </x:c>
      <x:c r="G13" s="2"/>
      <x:c r="H13" s="2"/>
    </x:row>
    <x:row r="14" ht="23" customHeight="1">
      <x:c r="A14" s="2"/>
      <x:c r="B14" s="2"/>
      <x:c r="C14" s="6"/>
      <x:c r="D14" s="6"/>
      <x:c r="E14" s="6"/>
      <x:c r="F14" s="6"/>
      <x:c r="G14" s="2"/>
      <x:c r="H14" s="2"/>
    </x:row>
    <x:row r="15" ht="23" customHeight="1">
      <x:c r="A15" s="2"/>
      <x:c r="B15" s="12" t="str">
        <x:v>Poste</x:v>
      </x:c>
      <x:c r="C15" s="13" t="str">
        <x:v>Quantité</x:v>
      </x:c>
      <x:c r="D15" s="13" t="str">
        <x:v>Unité</x:v>
      </x:c>
      <x:c r="E15" s="13" t="str">
        <x:v>Coût unitaire</x:v>
      </x:c>
      <x:c r="F15" s="13" t="str">
        <x:v>Coût</x:v>
      </x:c>
      <x:c r="G15" s="12" t="str">
        <x:v>Vente HT</x:v>
      </x:c>
      <x:c r="H15" s="12" t="str">
        <x:v>Nature de la ligne</x:v>
      </x:c>
    </x:row>
    <x:row r="16" ht="37" customHeight="1">
      <x:c r="A16" s="2"/>
      <x:c r="B16" s="37" t="str">
        <x:v>Préparation technique et éditoriale</x:v>
      </x:c>
      <x:c r="C16" s="23" t="n">
        <x:v>8</x:v>
      </x:c>
      <x:c r="D16" s="30" t="str">
        <x:v>h</x:v>
      </x:c>
      <x:c r="E16" s="17" t="n">
        <x:v>65</x:v>
      </x:c>
      <x:c r="F16" s="6" t="n">
        <x:f>C16*E16</x:f>
        <x:v>520</x:v>
      </x:c>
      <x:c r="G16" s="6" t="n">
        <x:f>F16/(1-$C$13)</x:f>
        <x:v>650</x:v>
      </x:c>
      <x:c r="H16" s="39" t="str">
        <x:v>Votre travail, provision sociale hypothétique comprise.</x:v>
      </x:c>
    </x:row>
    <x:row r="17" ht="37" customHeight="1">
      <x:c r="A17" s="2"/>
      <x:c r="B17" s="37" t="str">
        <x:v>Réalisation / régie sur site</x:v>
      </x:c>
      <x:c r="C17" s="23" t="n">
        <x:v>8</x:v>
      </x:c>
      <x:c r="D17" s="30" t="str">
        <x:v>h</x:v>
      </x:c>
      <x:c r="E17" s="17" t="n">
        <x:v>65</x:v>
      </x:c>
      <x:c r="F17" s="6" t="n">
        <x:f>C17*E17</x:f>
        <x:v>520</x:v>
      </x:c>
      <x:c r="G17" s="6" t="n">
        <x:f>F17/(1-$C$13)</x:f>
        <x:v>650</x:v>
      </x:c>
      <x:c r="H17" s="39" t="str">
        <x:v>Votre travail, provision sociale hypothétique comprise.</x:v>
      </x:c>
    </x:row>
    <x:row r="18" ht="37" customHeight="1">
      <x:c r="A18" s="2"/>
      <x:c r="B18" s="37" t="str">
        <x:v>Postproduction et livraison</x:v>
      </x:c>
      <x:c r="C18" s="23" t="n">
        <x:v>8</x:v>
      </x:c>
      <x:c r="D18" s="30" t="str">
        <x:v>h</x:v>
      </x:c>
      <x:c r="E18" s="17" t="n">
        <x:v>65</x:v>
      </x:c>
      <x:c r="F18" s="6" t="n">
        <x:f>C18*E18</x:f>
        <x:v>520</x:v>
      </x:c>
      <x:c r="G18" s="6" t="n">
        <x:f>F18/(1-$C$13)</x:f>
        <x:v>650</x:v>
      </x:c>
      <x:c r="H18" s="39" t="str">
        <x:v>Votre travail, provision sociale hypothétique comprise.</x:v>
      </x:c>
    </x:row>
    <x:row r="19" ht="37" customHeight="1">
      <x:c r="A19" s="2"/>
      <x:c r="B19" s="37" t="str">
        <x:v>Opérateur PTZ et angle fixe</x:v>
      </x:c>
      <x:c r="C19" s="23" t="n">
        <x:v>8</x:v>
      </x:c>
      <x:c r="D19" s="30" t="str">
        <x:v>h</x:v>
      </x:c>
      <x:c r="E19" s="17" t="n">
        <x:v>70</x:v>
      </x:c>
      <x:c r="F19" s="6" t="n">
        <x:f>C19*E19</x:f>
        <x:v>560</x:v>
      </x:c>
      <x:c r="G19" s="6" t="n">
        <x:f>F19/(1-$C$13)</x:f>
        <x:v>700</x:v>
      </x:c>
      <x:c r="H19" s="39" t="str">
        <x:v>Facture de renfort hypothétique, pas salaire.</x:v>
      </x:c>
    </x:row>
    <x:row r="20" ht="37" customHeight="1">
      <x:c r="A20" s="2"/>
      <x:c r="B20" s="37" t="str">
        <x:v>Technicien son dédié</x:v>
      </x:c>
      <x:c r="C20" s="23" t="n">
        <x:v>8</x:v>
      </x:c>
      <x:c r="D20" s="30" t="str">
        <x:v>h</x:v>
      </x:c>
      <x:c r="E20" s="17" t="n">
        <x:v>70</x:v>
      </x:c>
      <x:c r="F20" s="6" t="n">
        <x:f>C20*E20</x:f>
        <x:v>560</x:v>
      </x:c>
      <x:c r="G20" s="6" t="n">
        <x:f>F20/(1-$C$13)</x:f>
        <x:v>700</x:v>
      </x:c>
      <x:c r="H20" s="39" t="str">
        <x:v>Facture de renfort hypothétique, pas salaire.</x:v>
      </x:c>
    </x:row>
    <x:row r="21" ht="37" customHeight="1">
      <x:c r="A21" s="2"/>
      <x:c r="B21" s="37" t="str">
        <x:v>Location image, régie et stockage</x:v>
      </x:c>
      <x:c r="C21" s="23" t="n">
        <x:v>1</x:v>
      </x:c>
      <x:c r="D21" s="30" t="str">
        <x:v>lot</x:v>
      </x:c>
      <x:c r="E21" s="17" t="n">
        <x:v>900</x:v>
      </x:c>
      <x:c r="F21" s="6" t="n">
        <x:f>C21*E21</x:f>
        <x:v>900</x:v>
      </x:c>
      <x:c r="G21" s="6" t="n">
        <x:f>F21/(1-$C$13)</x:f>
        <x:v>1125</x:v>
      </x:c>
      <x:c r="H21" s="39" t="str">
        <x:v>Hypothèse de production, pas prix public.</x:v>
      </x:c>
    </x:row>
    <x:row r="22" ht="37" customHeight="1">
      <x:c r="A22" s="2"/>
      <x:c r="B22" s="37" t="str">
        <x:v>Internet testé et repli</x:v>
      </x:c>
      <x:c r="C22" s="23" t="n">
        <x:v>1</x:v>
      </x:c>
      <x:c r="D22" s="30" t="str">
        <x:v>lot</x:v>
      </x:c>
      <x:c r="E22" s="17" t="n">
        <x:v>200</x:v>
      </x:c>
      <x:c r="F22" s="6" t="n">
        <x:f>C22*E22</x:f>
        <x:v>200</x:v>
      </x:c>
      <x:c r="G22" s="6" t="n">
        <x:f>F22/(1-$C$13)</x:f>
        <x:v>250</x:v>
      </x:c>
      <x:c r="H22" s="39" t="str">
        <x:v>Hypothèse de production, pas prix public.</x:v>
      </x:c>
    </x:row>
    <x:row r="23" ht="37" customHeight="1">
      <x:c r="A23" s="2"/>
      <x:c r="B23" s="37" t="str">
        <x:v>Transport et stationnement</x:v>
      </x:c>
      <x:c r="C23" s="23" t="n">
        <x:v>1</x:v>
      </x:c>
      <x:c r="D23" s="30" t="str">
        <x:v>lot</x:v>
      </x:c>
      <x:c r="E23" s="17" t="n">
        <x:v>160</x:v>
      </x:c>
      <x:c r="F23" s="6" t="n">
        <x:f>C23*E23</x:f>
        <x:v>160</x:v>
      </x:c>
      <x:c r="G23" s="6" t="n">
        <x:f>F23/(1-$C$13)</x:f>
        <x:v>200</x:v>
      </x:c>
      <x:c r="H23" s="39" t="str">
        <x:v>Hypothèse de production, pas prix public.</x:v>
      </x:c>
    </x:row>
    <x:row r="24" ht="37" customHeight="1">
      <x:c r="A24" s="2"/>
      <x:c r="B24" s="37" t="str">
        <x:v>Licences de contenus tierces</x:v>
      </x:c>
      <x:c r="C24" s="23" t="n">
        <x:v>1</x:v>
      </x:c>
      <x:c r="D24" s="30" t="str">
        <x:v>lot</x:v>
      </x:c>
      <x:c r="E24" s="17" t="n">
        <x:v>140</x:v>
      </x:c>
      <x:c r="F24" s="6" t="n">
        <x:f>C24*E24</x:f>
        <x:v>140</x:v>
      </x:c>
      <x:c r="G24" s="6" t="n">
        <x:f>F24/(1-$C$13)</x:f>
        <x:v>175</x:v>
      </x:c>
      <x:c r="H24" s="39" t="str">
        <x:v>Hypothèse de production, pas prix public.</x:v>
      </x:c>
    </x:row>
    <x:row r="25" ht="37" customHeight="1">
      <x:c r="A25" s="2"/>
      <x:c r="B25" s="37" t="str">
        <x:v>Structure et assurances imputées</x:v>
      </x:c>
      <x:c r="C25" s="23" t="n">
        <x:v>1</x:v>
      </x:c>
      <x:c r="D25" s="30" t="str">
        <x:v>lot</x:v>
      </x:c>
      <x:c r="E25" s="17" t="n">
        <x:v>320</x:v>
      </x:c>
      <x:c r="F25" s="6" t="n">
        <x:f>C25*E25</x:f>
        <x:v>320</x:v>
      </x:c>
      <x:c r="G25" s="6" t="n">
        <x:f>F25/(1-$C$13)</x:f>
        <x:v>400</x:v>
      </x:c>
      <x:c r="H25" s="39" t="str">
        <x:v>Hypothèse de production, pas prix public.</x:v>
      </x:c>
    </x:row>
    <x:row r="26" ht="37" customHeight="1">
      <x:c r="A26" s="2"/>
      <x:c r="B26" s="37" t="str">
        <x:v>Réserve de risque budgétaire</x:v>
      </x:c>
      <x:c r="C26" s="23" t="n">
        <x:v>1</x:v>
      </x:c>
      <x:c r="D26" s="30" t="str">
        <x:v>lot</x:v>
      </x:c>
      <x:c r="E26" s="17" t="n">
        <x:v>240</x:v>
      </x:c>
      <x:c r="F26" s="6" t="n">
        <x:f>C26*E26</x:f>
        <x:v>240</x:v>
      </x:c>
      <x:c r="G26" s="6" t="n">
        <x:f>F26/(1-$C$13)</x:f>
        <x:v>300</x:v>
      </x:c>
      <x:c r="H26" s="39" t="str">
        <x:v>Réserve incluse une seule fois.</x:v>
      </x:c>
    </x:row>
    <x:row r="27" ht="23" customHeight="1">
      <x:c r="A27" s="2"/>
      <x:c r="B27" s="24" t="str">
        <x:v>TOTAUX AVANT TAXES</x:v>
      </x:c>
      <x:c r="C27" s="9"/>
      <x:c r="D27" s="9"/>
      <x:c r="E27" s="9"/>
      <x:c r="F27" s="9" t="n">
        <x:f>SUM(F16:F26)</x:f>
        <x:v>4640</x:v>
      </x:c>
      <x:c r="G27" s="9" t="n">
        <x:f>SUM(G16:G26)</x:f>
        <x:v>5800</x:v>
      </x:c>
      <x:c r="H27" s="40"/>
    </x:row>
    <x:row r="28" ht="23" customHeight="1">
      <x:c r="A28" s="2"/>
      <x:c r="B28" s="2"/>
      <x:c r="C28" s="6"/>
      <x:c r="D28" s="6"/>
      <x:c r="E28" s="6"/>
      <x:c r="F28" s="6"/>
      <x:c r="G28" s="6"/>
      <x:c r="H28" s="39"/>
    </x:row>
    <x:row r="29" ht="23" customHeight="1">
      <x:c r="A29" s="2"/>
      <x:c r="B29" s="36" t="str">
        <x:v>TPS</x:v>
      </x:c>
      <x:c r="C29" s="20" t="n">
        <x:v>0.05</x:v>
      </x:c>
      <x:c r="D29" s="6"/>
      <x:c r="E29" s="6"/>
      <x:c r="F29" s="6"/>
      <x:c r="G29" s="6" t="n">
        <x:f>ROUND(G27*C29,2)</x:f>
        <x:v>290</x:v>
      </x:c>
      <x:c r="H29" s="39" t="str">
        <x:v>Saisie de simulation à confirmer pour la prestation réelle.</x:v>
      </x:c>
    </x:row>
    <x:row r="30" ht="23" customHeight="1">
      <x:c r="A30" s="2"/>
      <x:c r="B30" s="36" t="str">
        <x:v>TVQ</x:v>
      </x:c>
      <x:c r="C30" s="20" t="n">
        <x:v>0.09975</x:v>
      </x:c>
      <x:c r="D30" s="6"/>
      <x:c r="E30" s="6"/>
      <x:c r="F30" s="6"/>
      <x:c r="G30" s="6" t="n">
        <x:f>ROUND(G27*C30,2)</x:f>
        <x:v>578.55</x:v>
      </x:c>
      <x:c r="H30" s="39" t="str">
        <x:v>Saisie de simulation à confirmer pour la prestation réelle.</x:v>
      </x:c>
    </x:row>
    <x:row r="31" ht="23" customHeight="1">
      <x:c r="A31" s="2"/>
      <x:c r="B31" s="2"/>
      <x:c r="C31" s="6"/>
      <x:c r="D31" s="6"/>
      <x:c r="E31" s="6"/>
      <x:c r="F31" s="6"/>
      <x:c r="G31" s="6"/>
      <x:c r="H31" s="2"/>
    </x:row>
    <x:row r="32" ht="23" customHeight="1">
      <x:c r="A32" s="2"/>
      <x:c r="B32" s="7" t="str">
        <x:v>TOTAL CLIENT AVEC TAXES</x:v>
      </x:c>
      <x:c r="C32" s="8"/>
      <x:c r="D32" s="8"/>
      <x:c r="E32" s="8"/>
      <x:c r="F32" s="8"/>
      <x:c r="G32" s="8" t="n">
        <x:f>SUM(G27,G29:G30)</x:f>
        <x:v>6668.55</x:v>
      </x:c>
      <x:c r="H32" s="7"/>
    </x:row>
    <x:row r="33" ht="23" customHeight="1">
      <x:c r="A33" s="2"/>
      <x:c r="B33" s="2"/>
      <x:c r="C33" s="6"/>
      <x:c r="D33" s="6"/>
      <x:c r="E33" s="6"/>
      <x:c r="F33" s="6"/>
      <x:c r="G33" s="2"/>
      <x:c r="H33" s="2"/>
    </x:row>
    <x:row r="34" ht="23" customHeight="1">
      <x:c r="A34" s="2"/>
      <x:c r="B34" s="28" t="str">
        <x:v>Base initiale : travail auteur / prestataire de 24 h, dont 4 h créatives comprises. Pas de double rémunération.</x:v>
      </x:c>
      <x:c r="C34" s="29"/>
      <x:c r="D34" s="29"/>
      <x:c r="E34" s="29"/>
      <x:c r="F34" s="29"/>
      <x:c r="G34" s="28"/>
      <x:c r="H34" s="28"/>
    </x:row>
    <x:row r="35" ht="23" customHeight="1">
      <x:c r="A35" s="2"/>
      <x:c r="B35" s="28" t="str">
        <x:v>Licence du film : usages institutionnels prévus, pendant trois ans. Extensions à vérifier et chiffrer.</x:v>
      </x:c>
      <x:c r="C35" s="29"/>
      <x:c r="D35" s="29"/>
      <x:c r="E35" s="29"/>
      <x:c r="F35" s="29"/>
      <x:c r="G35" s="28"/>
      <x:c r="H35" s="28"/>
    </x:row>
    <x:row r="36" ht="23" customHeight="1">
      <x:c r="A36" s="2"/>
      <x:c r="B36" s="28" t="str">
        <x:v>Taxes sur achats supposées récupérables. Ajouter aux coûts toute taxe non récupérable. Aucun débours présumé.</x:v>
      </x:c>
      <x:c r="C36" s="29"/>
      <x:c r="D36" s="29"/>
      <x:c r="E36" s="29"/>
      <x:c r="F36" s="29"/>
      <x:c r="G36" s="28"/>
      <x:c r="H36" s="28"/>
    </x:row>
    <x:row r="37" ht="23" customHeight="1">
      <x:c r="A37" s="2"/>
      <x:c r="B37" s="28" t="str">
        <x:v>La marge ne représente pas un net personnel après impôts et cotisations. Pauses et majorations restent à valider.</x:v>
      </x:c>
      <x:c r="C37" s="29"/>
      <x:c r="D37" s="29"/>
      <x:c r="E37" s="29"/>
      <x:c r="F37" s="29"/>
      <x:c r="G37" s="28"/>
      <x:c r="H37" s="28"/>
    </x:row>
    <x:row r="38" ht="23" customHeight="1">
      <x:c r="A38" s="2"/>
      <x:c r="B38" s="2"/>
      <x:c r="C38" s="6"/>
      <x:c r="D38" s="6"/>
      <x:c r="E38" s="6"/>
      <x:c r="F38" s="6"/>
      <x:c r="G38" s="2"/>
      <x:c r="H38" s="2"/>
    </x:row>
    <x:row r="39" ht="23" customHeight="1">
      <x:c r="A39" s="2"/>
      <x:c r="B39" s="14" t="str">
        <x:v>EXCLUSIONS DU PÉRIMÈTRE</x:v>
      </x:c>
      <x:c r="C39" s="15"/>
      <x:c r="D39" s="15"/>
      <x:c r="E39" s="15"/>
      <x:c r="F39" s="15"/>
      <x:c r="G39" s="14"/>
      <x:c r="H39" s="14"/>
    </x:row>
    <x:row r="40" ht="23" customHeight="1">
      <x:c r="A40" s="2"/>
      <x:c r="B40" s="28" t="str">
        <x:v>Location de salle, sonorisation et éclairage salle au-delà du dispositif convenu.</x:v>
      </x:c>
      <x:c r="C40" s="29"/>
      <x:c r="D40" s="29"/>
      <x:c r="E40" s="29"/>
      <x:c r="F40" s="29"/>
      <x:c r="G40" s="28"/>
      <x:c r="H40" s="28"/>
    </x:row>
    <x:row r="41" ht="23" customHeight="1">
      <x:c r="A41" s="2"/>
      <x:c r="B41" s="28" t="str">
        <x:v>Mur LED et projection fournis par lieu, à réceptionner.</x:v>
      </x:c>
      <x:c r="C41" s="29"/>
      <x:c r="D41" s="29"/>
      <x:c r="E41" s="29"/>
      <x:c r="F41" s="29"/>
      <x:c r="G41" s="28"/>
      <x:c r="H41" s="28"/>
    </x:row>
    <x:row r="42" ht="23" customHeight="1">
      <x:c r="A42" s="2"/>
      <x:c r="B42" s="28" t="str">
        <x:v>Invités distants, interprétation, sous-titres et aftermovie.</x:v>
      </x:c>
      <x:c r="C42" s="29"/>
      <x:c r="D42" s="29"/>
      <x:c r="E42" s="29"/>
      <x:c r="F42" s="29"/>
      <x:c r="G42" s="28"/>
      <x:c r="H42" s="28"/>
    </x:row>
    <x:row r="43" ht="23" customHeight="1">
      <x:c r="A43" s="2"/>
      <x:c r="B43" s="28" t="str">
        <x:v>Déplacement hors zone, hôtels, autorisations exceptionnelles et licences non acquises.</x:v>
      </x:c>
      <x:c r="C43" s="29"/>
      <x:c r="D43" s="29"/>
      <x:c r="E43" s="29"/>
      <x:c r="F43" s="29"/>
      <x:c r="G43" s="28"/>
      <x:c r="H43" s="28"/>
    </x:row>
    <x:row r="44" ht="23" customHeight="1">
      <x:c r="A44" s="2"/>
      <x:c r="B44" s="28" t="str">
        <x:v>Remise de tous les rushes et archive illimitée.</x:v>
      </x:c>
      <x:c r="C44" s="29"/>
      <x:c r="D44" s="29"/>
      <x:c r="E44" s="29"/>
      <x:c r="F44" s="29"/>
      <x:c r="G44" s="28"/>
      <x:c r="H44" s="28"/>
    </x:row>
    <x:row r="45" ht="23" customHeight="1">
      <x:c r="A45" s="2"/>
      <x:c r="B45" s="2"/>
      <x:c r="C45" s="6"/>
      <x:c r="D45" s="6"/>
      <x:c r="E45" s="6"/>
      <x:c r="F45" s="6"/>
      <x:c r="G45" s="2"/>
      <x:c r="H45" s="2"/>
    </x:row>
  </x:sheetData>
  <x:dataValidations count="3">
    <x:dataValidation type="decimal" operator="between" sqref="C13">
      <x:formula1>0</x:formula1>
      <x:formula2>0.999999</x:formula2>
    </x:dataValidation>
    <x:dataValidation type="decimal" operator="greaterThanOrEqual" sqref="C29">
      <x:formula1>0</x:formula1>
    </x:dataValidation>
    <x:dataValidation type="decimal" operator="greaterThanOrEqual" sqref="C30">
      <x:formula1>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3" hidden="0" customWidth="1"/>
    <x:col min="2" max="2" width="9" hidden="0" customWidth="1"/>
    <x:col min="3" max="3" width="26" hidden="0" customWidth="1"/>
    <x:col min="4" max="4" width="33" hidden="0" customWidth="1"/>
    <x:col min="5" max="5" width="15" hidden="0" customWidth="1"/>
    <x:col min="6" max="6" width="15" hidden="0" customWidth="1"/>
    <x:col min="7" max="7" width="10" hidden="0" customWidth="1"/>
    <x:col min="8" max="8" width="19" hidden="0" customWidth="1"/>
    <x:col min="9" max="9" width="42" hidden="0" customWidth="1"/>
    <x:col min="10" max="10" width="42" hidden="0" customWidth="1"/>
    <x:col min="11" max="11" width="55" hidden="0" customWidth="1"/>
    <x:col min="12" max="12" width="17" hidden="0" customWidth="1"/>
    <x:col min="13" max="13" width="62" hidden="0" customWidth="1"/>
    <x:col min="14" max="14" width="54" hidden="0" customWidth="1"/>
    <x:col min="15" max="15" width="62" hidden="0" customWidth="1"/>
    <x:col min="16" max="16" width="78" hidden="0" customWidth="1"/>
    <x:col min="17" max="17" width="100" hidden="0" customWidth="1"/>
    <x:col min="18" max="18" width="6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2" customHeight="1">
      <x:c r="A2" s="2"/>
      <x:c r="B2" s="3" t="str">
        <x:v>SOURCES ET PRIX DOCUMENTÉS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3" customHeight="1">
      <x:c r="A3" s="2"/>
      <x:c r="B3" s="5" t="str">
        <x:v>Corpus consulté le 18 octobre 2026. Références de portée limitée, sans moyenne nationale.</x:v>
      </x:c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</x:row>
    <x:row r="4" ht="23" customHeight="1">
      <x:c r="A4" s="2"/>
      <x:c r="B4" s="28" t="str">
        <x:v>Salaire / rémunération, honoraires et prestation / option sont conservés séparément.</x:v>
      </x:c>
      <x:c r="C4" s="28"/>
      <x:c r="D4" s="28"/>
      <x:c r="E4" s="28"/>
      <x:c r="F4" s="28"/>
      <x:c r="G4" s="28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3" customHeight="1">
      <x:c r="A5" s="2"/>
      <x:c r="B5" s="28" t="str">
        <x:v>Une cellule de montant vide signifie absence de montant vérifié, jamais un prix nul.</x:v>
      </x:c>
      <x:c r="C5" s="29"/>
      <x:c r="D5" s="29"/>
      <x:c r="E5" s="29"/>
      <x:c r="F5" s="29"/>
      <x:c r="G5" s="28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3" customHeight="1">
      <x:c r="A6" s="2"/>
      <x:c r="B6" s="28" t="str">
        <x:v>Aucune référence de ce corpus ne fixe automatiquement les taux ou les coûts du calculateur.</x:v>
      </x:c>
      <x:c r="C6" s="29"/>
      <x:c r="D6" s="29"/>
      <x:c r="E6" s="29"/>
      <x:c r="F6" s="29"/>
      <x:c r="G6" s="28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40" customHeight="1">
      <x:c r="A7" s="2"/>
      <x:c r="B7" s="47" t="str">
        <x:v>Pays</x:v>
      </x:c>
      <x:c r="C7" s="48" t="str">
        <x:v>Catégorie de lecture</x:v>
      </x:c>
      <x:c r="D7" s="48" t="str">
        <x:v>Poste / service</x:v>
      </x:c>
      <x:c r="E7" s="48" t="str">
        <x:v>Minimum</x:v>
      </x:c>
      <x:c r="F7" s="48" t="str">
        <x:v>Maximum</x:v>
      </x:c>
      <x:c r="G7" s="47" t="str">
        <x:v>Devise</x:v>
      </x:c>
      <x:c r="H7" s="47" t="str">
        <x:v>Unité</x:v>
      </x:c>
      <x:c r="I7" s="47" t="str">
        <x:v>Durée de référence</x:v>
      </x:c>
      <x:c r="J7" s="47" t="str">
        <x:v>Base de taxes</x:v>
      </x:c>
      <x:c r="K7" s="47" t="str">
        <x:v>Date / version de la source</x:v>
      </x:c>
      <x:c r="L7" s="47" t="str">
        <x:v>Consultation</x:v>
      </x:c>
      <x:c r="M7" s="47" t="str">
        <x:v>Inclus</x:v>
      </x:c>
      <x:c r="N7" s="47" t="str">
        <x:v>Exclus</x:v>
      </x:c>
      <x:c r="O7" s="47" t="str">
        <x:v>Périmètre</x:v>
      </x:c>
      <x:c r="P7" s="47" t="str">
        <x:v>Limites</x:v>
      </x:c>
      <x:c r="Q7" s="47" t="str">
        <x:v>URL de la source</x:v>
      </x:c>
      <x:c r="R7" s="47" t="str">
        <x:v>Nature exacte du corpus</x:v>
      </x:c>
    </x:row>
    <x:row r="8" ht="24" hidden="0" customHeight="1">
      <x:c r="A8" s="2"/>
      <x:c r="B8" s="42" t="str">
        <x:v>BE</x:v>
      </x:c>
      <x:c r="C8" s="43" t="str">
        <x:v>Salaire / rémunération</x:v>
      </x:c>
      <x:c r="D8" s="43" t="str">
        <x:v>cadreur</x:v>
      </x:c>
      <x:c r="E8" s="43" t="n">
        <x:v>2593.08</x:v>
      </x:c>
      <x:c r="F8" s="43" t="n">
        <x:v>2593.08</x:v>
      </x:c>
      <x:c r="G8" s="42" t="str">
        <x:v>EUR</x:v>
      </x:c>
      <x:c r="H8" s="42" t="str">
        <x:v>mois</x:v>
      </x:c>
      <x:c r="I8" s="42" t="str">
        <x:v>temps plein, expérience zéro</x:v>
      </x:c>
      <x:c r="J8" s="42" t="str">
        <x:v>brut salarial</x:v>
      </x:c>
      <x:c r="K8" s="42" t="str">
        <x:v>document 2026-07-30 ; application 2026-09</x:v>
      </x:c>
      <x:c r="L8" s="44" t="n">
        <x:v>46313</x:v>
      </x:c>
      <x:c r="M8" s="42" t="str">
        <x:v>classe 3 CP 227</x:v>
      </x:c>
      <x:c r="N8" s="42" t="str">
        <x:v>coût employeur, matériel, frais, majorations</x:v>
      </x:c>
      <x:c r="O8" s="42" t="str">
        <x:v>cameraman multicam / éclairagiste / réalisateur TV / technicien son postproduction selon fonction</x:v>
      </x:c>
      <x:c r="P8" s="42" t="str">
        <x:v>Fonction réelle et commission compétente à vérifier avec classification ; son postproduction ne vaut pas technicien son de scène.</x:v>
      </x:c>
      <x:c r="Q8" s="42" t="str">
        <x:v>https://www.mediarte.be/files/Onze-sectoren/PC-227/Lonen/Barema-Bare%CC%80me-227-2026-09-10-2026-03-_-2-centenindex.pdf</x:v>
      </x:c>
      <x:c r="R8" s="42" t="str">
        <x:v>salaire_minimum_mensuel</x:v>
      </x:c>
    </x:row>
    <x:row r="9" ht="24" hidden="0" customHeight="1">
      <x:c r="A9" s="2"/>
      <x:c r="B9" s="42" t="str">
        <x:v>BE</x:v>
      </x:c>
      <x:c r="C9" s="43" t="str">
        <x:v>Salaire / rémunération</x:v>
      </x:c>
      <x:c r="D9" s="43" t="str">
        <x:v>réalisateur multicaméra</x:v>
      </x:c>
      <x:c r="E9" s="43" t="n">
        <x:v>3132.07</x:v>
      </x:c>
      <x:c r="F9" s="43" t="n">
        <x:v>3132.07</x:v>
      </x:c>
      <x:c r="G9" s="42" t="str">
        <x:v>EUR</x:v>
      </x:c>
      <x:c r="H9" s="42" t="str">
        <x:v>mois</x:v>
      </x:c>
      <x:c r="I9" s="42" t="str">
        <x:v>temps plein, expérience zéro</x:v>
      </x:c>
      <x:c r="J9" s="42" t="str">
        <x:v>brut salarial</x:v>
      </x:c>
      <x:c r="K9" s="42" t="str">
        <x:v>document 2026-07-30 ; application 2026-09</x:v>
      </x:c>
      <x:c r="L9" s="44" t="n">
        <x:v>46313</x:v>
      </x:c>
      <x:c r="M9" s="42" t="str">
        <x:v>classe 6 CP 227</x:v>
      </x:c>
      <x:c r="N9" s="42" t="str">
        <x:v>coût employeur, matériel, frais, majorations</x:v>
      </x:c>
      <x:c r="O9" s="42" t="str">
        <x:v>cameraman multicam / éclairagiste / réalisateur TV / technicien son postproduction selon fonction</x:v>
      </x:c>
      <x:c r="P9" s="42" t="str">
        <x:v>Fonction réelle et commission compétente à vérifier avec classification ; son postproduction ne vaut pas technicien son de scène.</x:v>
      </x:c>
      <x:c r="Q9" s="42" t="str">
        <x:v>https://www.mediarte.be/files/Onze-sectoren/PC-227/Lonen/Barema-Bare%CC%80me-227-2026-09-10-2026-03-_-2-centenindex.pdf</x:v>
      </x:c>
      <x:c r="R9" s="42" t="str">
        <x:v>salaire_minimum_mensuel</x:v>
      </x:c>
    </x:row>
    <x:row r="10" ht="24" hidden="0" customHeight="1">
      <x:c r="A10" s="2"/>
      <x:c r="B10" s="42" t="str">
        <x:v>BE</x:v>
      </x:c>
      <x:c r="C10" s="43" t="str">
        <x:v>Salaire / rémunération</x:v>
      </x:c>
      <x:c r="D10" s="43" t="str">
        <x:v>technicien du son</x:v>
      </x:c>
      <x:c r="E10" s="43" t="n">
        <x:v>2593.08</x:v>
      </x:c>
      <x:c r="F10" s="43" t="n">
        <x:v>2593.08</x:v>
      </x:c>
      <x:c r="G10" s="42" t="str">
        <x:v>EUR</x:v>
      </x:c>
      <x:c r="H10" s="42" t="str">
        <x:v>mois</x:v>
      </x:c>
      <x:c r="I10" s="42" t="str">
        <x:v>temps plein, expérience zéro</x:v>
      </x:c>
      <x:c r="J10" s="42" t="str">
        <x:v>brut salarial</x:v>
      </x:c>
      <x:c r="K10" s="42" t="str">
        <x:v>document 2026-07-30 ; application 2026-09</x:v>
      </x:c>
      <x:c r="L10" s="44" t="n">
        <x:v>46313</x:v>
      </x:c>
      <x:c r="M10" s="42" t="str">
        <x:v>classe 3 CP 227</x:v>
      </x:c>
      <x:c r="N10" s="42" t="str">
        <x:v>coût employeur, matériel, frais, majorations</x:v>
      </x:c>
      <x:c r="O10" s="42" t="str">
        <x:v>cameraman multicam / éclairagiste / réalisateur TV / technicien son postproduction selon fonction</x:v>
      </x:c>
      <x:c r="P10" s="42" t="str">
        <x:v>Fonction réelle et commission compétente à vérifier avec classification ; son postproduction ne vaut pas technicien son de scène.</x:v>
      </x:c>
      <x:c r="Q10" s="42" t="str">
        <x:v>https://www.mediarte.be/files/Onze-sectoren/PC-227/Lonen/Barema-Bare%CC%80me-227-2026-09-10-2026-03-_-2-centenindex.pdf</x:v>
      </x:c>
      <x:c r="R10" s="42" t="str">
        <x:v>salaire_minimum_mensuel</x:v>
      </x:c>
    </x:row>
    <x:row r="11" ht="24" hidden="0" customHeight="1">
      <x:c r="A11" s="2"/>
      <x:c r="B11" s="42" t="str">
        <x:v>BE</x:v>
      </x:c>
      <x:c r="C11" s="43" t="str">
        <x:v>Salaire / rémunération</x:v>
      </x:c>
      <x:c r="D11" s="43" t="str">
        <x:v>technicien lumière</x:v>
      </x:c>
      <x:c r="E11" s="43" t="n">
        <x:v>2482.3</x:v>
      </x:c>
      <x:c r="F11" s="43" t="n">
        <x:v>2482.3</x:v>
      </x:c>
      <x:c r="G11" s="42" t="str">
        <x:v>EUR</x:v>
      </x:c>
      <x:c r="H11" s="42" t="str">
        <x:v>mois</x:v>
      </x:c>
      <x:c r="I11" s="42" t="str">
        <x:v>temps plein, expérience zéro</x:v>
      </x:c>
      <x:c r="J11" s="42" t="str">
        <x:v>brut salarial</x:v>
      </x:c>
      <x:c r="K11" s="42" t="str">
        <x:v>document 2026-07-30 ; application 2026-09</x:v>
      </x:c>
      <x:c r="L11" s="44" t="n">
        <x:v>46313</x:v>
      </x:c>
      <x:c r="M11" s="42" t="str">
        <x:v>classe 2 CP 227</x:v>
      </x:c>
      <x:c r="N11" s="42" t="str">
        <x:v>coût employeur, matériel, frais, majorations</x:v>
      </x:c>
      <x:c r="O11" s="42" t="str">
        <x:v>cameraman multicam / éclairagiste / réalisateur TV / technicien son postproduction selon fonction</x:v>
      </x:c>
      <x:c r="P11" s="42" t="str">
        <x:v>Fonction réelle et commission compétente à vérifier avec classification ; son postproduction ne vaut pas technicien son de scène.</x:v>
      </x:c>
      <x:c r="Q11" s="42" t="str">
        <x:v>https://www.mediarte.be/files/Onze-sectoren/PC-227/Lonen/Barema-Bare%CC%80me-227-2026-09-10-2026-03-_-2-centenindex.pdf</x:v>
      </x:c>
      <x:c r="R11" s="42" t="str">
        <x:v>salaire_minimum_mensuel</x:v>
      </x:c>
    </x:row>
    <x:row r="12" ht="24" hidden="0" customHeight="1">
      <x:c r="A12" s="2"/>
      <x:c r="B12" s="42" t="str">
        <x:v>CA</x:v>
      </x:c>
      <x:c r="C12" s="43" t="str">
        <x:v>Salaire / rémunération</x:v>
      </x:c>
      <x:c r="D12" s="43" t="str">
        <x:v>cadreur</x:v>
      </x:c>
      <x:c r="E12" s="43" t="n">
        <x:v>40.2</x:v>
      </x:c>
      <x:c r="F12" s="43" t="n">
        <x:v>40.2</x:v>
      </x:c>
      <x:c r="G12" s="42" t="str">
        <x:v>CAD</x:v>
      </x:c>
      <x:c r="H12" s="42" t="str">
        <x:v>heure</x:v>
      </x:c>
      <x:c r="I12" s="42" t="str">
        <x:v>colonne dès 2026-08-09</x:v>
      </x:c>
      <x:c r="J12" s="42" t="str">
        <x:v>rémunération conventionnelle, pas facture client</x:v>
      </x:c>
      <x:c r="K12" s="42" t="str">
        <x:v>entente 2024-2028 ; colonne 2026-08-09</x:v>
      </x:c>
      <x:c r="L12" s="44" t="n">
        <x:v>46313</x:v>
      </x:c>
      <x:c r="M12" s="42" t="str">
        <x:v>rémunération de base cadreur grille consultée</x:v>
      </x:c>
      <x:c r="N12" s="42" t="str">
        <x:v>avantages conventionnels, majorations, équipement, frais</x:v>
      </x:c>
      <x:c r="O12" s="42" t="str">
        <x:v>Québec, AQTIS/AQPM annexe O(A), dramatique de budget inférieur à 200000 CAD par heure ; page imprimée 110</x:v>
      </x:c>
      <x:c r="P12" s="42" t="str">
        <x:v>Référence télévision seulement, pas grille événementielle. Choisir contrat et catégorie exacts ; avantages et matériel exclus.</x:v>
      </x:c>
      <x:c r="Q12" s="42" t="str">
        <x:v>https://aqtis514iatse.com/stream.php?filename=Grilles+Tele+Drama+et+Non+Drama+2024-2028.pdf&amp;page=32+</x:v>
      </x:c>
      <x:c r="R12" s="42" t="str">
        <x:v>minimum_conventionnel_production_TV</x:v>
      </x:c>
    </x:row>
    <x:row r="13" ht="15" hidden="0" customHeight="1">
      <x:c r="A13" s="2"/>
      <x:c r="B13" s="42" t="str">
        <x:v>CA</x:v>
      </x:c>
      <x:c r="C13" s="43" t="str">
        <x:v>Salaire / rémunération</x:v>
      </x:c>
      <x:c r="D13" s="43" t="str">
        <x:v>technicien du son</x:v>
      </x:c>
      <x:c r="E13" s="43" t="n">
        <x:v>35.47</x:v>
      </x:c>
      <x:c r="F13" s="43" t="n">
        <x:v>35.47</x:v>
      </x:c>
      <x:c r="G13" s="42" t="str">
        <x:v>CAD</x:v>
      </x:c>
      <x:c r="H13" s="42" t="str">
        <x:v>heure</x:v>
      </x:c>
      <x:c r="I13" s="42" t="str">
        <x:v>colonne 2026-08-09</x:v>
      </x:c>
      <x:c r="J13" s="42" t="str">
        <x:v>rémunération, pas facture client</x:v>
      </x:c>
      <x:c r="K13" s="42" t="str">
        <x:v>entente 2024-2028 ; colonne 2026-08-09</x:v>
      </x:c>
      <x:c r="L13" s="44" t="n">
        <x:v>46313</x:v>
      </x:c>
      <x:c r="M13" s="42" t="str">
        <x:v>preneur de son, annexe O(A)</x:v>
      </x:c>
      <x:c r="N13" s="42" t="str">
        <x:v>avantages et matériel</x:v>
      </x:c>
      <x:c r="O13" s="42" t="str">
        <x:v>dramatique inférieure à 200000 CAD par heure ; p.115 imprimée</x:v>
      </x:c>
      <x:c r="P13" s="42" t="str">
        <x:v>Pas technicien de sonorisation événementielle ; minimum de production à contextualiser.</x:v>
      </x:c>
      <x:c r="Q13" s="42" t="str">
        <x:v>https://aqtis514iatse.com/stream.php?filename=Grilles+Tele+Drama+et+Non+Drama+2024-2028.pdf&amp;page=32+</x:v>
      </x:c>
      <x:c r="R13" s="42" t="str">
        <x:v>minimum_conventionnel_production_TV</x:v>
      </x:c>
    </x:row>
    <x:row r="14" ht="24" hidden="0" customHeight="1">
      <x:c r="A14" s="2"/>
      <x:c r="B14" s="42" t="str">
        <x:v>CH</x:v>
      </x:c>
      <x:c r="C14" s="43" t="str">
        <x:v>Salaire / rémunération</x:v>
      </x:c>
      <x:c r="D14" s="43" t="str">
        <x:v>cadreur</x:v>
      </x:c>
      <x:c r="E14" s="43" t="n">
        <x:v>1620</x:v>
      </x:c>
      <x:c r="F14" s="43" t="n">
        <x:v>2100</x:v>
      </x:c>
      <x:c r="G14" s="42" t="str">
        <x:v>CHF</x:v>
      </x:c>
      <x:c r="H14" s="42" t="str">
        <x:v>semaine</x:v>
      </x:c>
      <x:c r="I14" s="42" t="str">
        <x:v>50 h</x:v>
      </x:c>
      <x:c r="J14" s="42" t="str">
        <x:v>brut salarial, pas TVA</x:v>
      </x:c>
      <x:c r="K14" s="42" t="str">
        <x:v>valable dès 2025-01-01</x:v>
      </x:c>
      <x:c r="L14" s="44" t="n">
        <x:v>46313</x:v>
      </x:c>
      <x:c r="M14" s="42" t="str">
        <x:v>niveaux expérience 1 à 3</x:v>
      </x:c>
      <x:c r="N14" s="42" t="str">
        <x:v>charges employeur, matériel, frais, bénéfice</x:v>
      </x:c>
      <x:c r="O14" s="42" t="str">
        <x:v>plateau cinéma ; régie générale pour ligne régisseur</x:v>
      </x:c>
      <x:c r="P14" s="42" t="str">
        <x:v>Métier voisin pour régie audiovisuelle ; pas tarif événementiel national. Durée 50 h de la référence, pas prescription de planning.</x:v>
      </x:c>
      <x:c r="Q14" s="42" t="str">
        <x:v>https://www.ssfv.ch/?action=get_file&amp;id=73&amp;resource_link_id=111c</x:v>
      </x:c>
      <x:c r="R14" s="42" t="str">
        <x:v>salaire_indicatif_plateau</x:v>
      </x:c>
    </x:row>
    <x:row r="15" ht="24" hidden="0" customHeight="1">
      <x:c r="A15" s="2"/>
      <x:c r="B15" s="42" t="str">
        <x:v>CH</x:v>
      </x:c>
      <x:c r="C15" s="43" t="str">
        <x:v>Salaire / rémunération</x:v>
      </x:c>
      <x:c r="D15" s="43" t="str">
        <x:v>ingénieur du son</x:v>
      </x:c>
      <x:c r="E15" s="43" t="n">
        <x:v>1875</x:v>
      </x:c>
      <x:c r="F15" s="43" t="n">
        <x:v>2440</x:v>
      </x:c>
      <x:c r="G15" s="42" t="str">
        <x:v>CHF</x:v>
      </x:c>
      <x:c r="H15" s="42" t="str">
        <x:v>semaine</x:v>
      </x:c>
      <x:c r="I15" s="42" t="str">
        <x:v>50 h</x:v>
      </x:c>
      <x:c r="J15" s="42" t="str">
        <x:v>brut salarial, pas TVA</x:v>
      </x:c>
      <x:c r="K15" s="42" t="str">
        <x:v>valable dès 2025-01-01</x:v>
      </x:c>
      <x:c r="L15" s="44" t="n">
        <x:v>46313</x:v>
      </x:c>
      <x:c r="M15" s="42" t="str">
        <x:v>niveaux expérience 1 à 3</x:v>
      </x:c>
      <x:c r="N15" s="42" t="str">
        <x:v>charges employeur, matériel, frais, bénéfice</x:v>
      </x:c>
      <x:c r="O15" s="42" t="str">
        <x:v>plateau cinéma ; régie générale pour ligne régisseur</x:v>
      </x:c>
      <x:c r="P15" s="42" t="str">
        <x:v>Métier voisin pour régie audiovisuelle ; pas tarif événementiel national. Durée 50 h de la référence, pas prescription de planning.</x:v>
      </x:c>
      <x:c r="Q15" s="42" t="str">
        <x:v>https://www.ssfv.ch/?action=get_file&amp;id=73&amp;resource_link_id=111c</x:v>
      </x:c>
      <x:c r="R15" s="42" t="str">
        <x:v>salaire_indicatif_plateau</x:v>
      </x:c>
    </x:row>
    <x:row r="16" ht="24" hidden="0" customHeight="1">
      <x:c r="A16" s="2"/>
      <x:c r="B16" s="42" t="str">
        <x:v>CH</x:v>
      </x:c>
      <x:c r="C16" s="43" t="str">
        <x:v>Salaire / rémunération</x:v>
      </x:c>
      <x:c r="D16" s="43" t="str">
        <x:v>régisseur audiovisuel</x:v>
      </x:c>
      <x:c r="E16" s="43" t="n">
        <x:v>1685</x:v>
      </x:c>
      <x:c r="F16" s="43" t="n">
        <x:v>2190</x:v>
      </x:c>
      <x:c r="G16" s="42" t="str">
        <x:v>CHF</x:v>
      </x:c>
      <x:c r="H16" s="42" t="str">
        <x:v>semaine</x:v>
      </x:c>
      <x:c r="I16" s="42" t="str">
        <x:v>50 h</x:v>
      </x:c>
      <x:c r="J16" s="42" t="str">
        <x:v>brut salarial, pas TVA</x:v>
      </x:c>
      <x:c r="K16" s="42" t="str">
        <x:v>valable dès 2025-01-01</x:v>
      </x:c>
      <x:c r="L16" s="44" t="n">
        <x:v>46313</x:v>
      </x:c>
      <x:c r="M16" s="42" t="str">
        <x:v>niveaux expérience 1 à 3</x:v>
      </x:c>
      <x:c r="N16" s="42" t="str">
        <x:v>charges employeur, matériel, frais, bénéfice</x:v>
      </x:c>
      <x:c r="O16" s="42" t="str">
        <x:v>plateau cinéma ; régie générale pour ligne régisseur</x:v>
      </x:c>
      <x:c r="P16" s="42" t="str">
        <x:v>Métier voisin pour régie audiovisuelle ; pas tarif événementiel national. Durée 50 h de la référence, pas prescription de planning.</x:v>
      </x:c>
      <x:c r="Q16" s="42" t="str">
        <x:v>https://www.ssfv.ch/?action=get_file&amp;id=73&amp;resource_link_id=111c</x:v>
      </x:c>
      <x:c r="R16" s="42" t="str">
        <x:v>salaire_indicatif_plateau</x:v>
      </x:c>
    </x:row>
    <x:row r="17" ht="24" hidden="0" customHeight="1">
      <x:c r="A17" s="2"/>
      <x:c r="B17" s="42" t="str">
        <x:v>CH</x:v>
      </x:c>
      <x:c r="C17" s="43" t="str">
        <x:v>Salaire / rémunération</x:v>
      </x:c>
      <x:c r="D17" s="43" t="str">
        <x:v>technicien lumière</x:v>
      </x:c>
      <x:c r="E17" s="43" t="n">
        <x:v>1435</x:v>
      </x:c>
      <x:c r="F17" s="43" t="n">
        <x:v>1865</x:v>
      </x:c>
      <x:c r="G17" s="42" t="str">
        <x:v>CHF</x:v>
      </x:c>
      <x:c r="H17" s="42" t="str">
        <x:v>semaine</x:v>
      </x:c>
      <x:c r="I17" s="42" t="str">
        <x:v>50 h</x:v>
      </x:c>
      <x:c r="J17" s="42" t="str">
        <x:v>brut salarial, pas TVA</x:v>
      </x:c>
      <x:c r="K17" s="42" t="str">
        <x:v>valable dès 2025-01-01</x:v>
      </x:c>
      <x:c r="L17" s="44" t="n">
        <x:v>46313</x:v>
      </x:c>
      <x:c r="M17" s="42" t="str">
        <x:v>niveaux expérience 1 à 3</x:v>
      </x:c>
      <x:c r="N17" s="42" t="str">
        <x:v>charges employeur, matériel, frais, bénéfice</x:v>
      </x:c>
      <x:c r="O17" s="42" t="str">
        <x:v>plateau cinéma ; régie générale pour ligne régisseur</x:v>
      </x:c>
      <x:c r="P17" s="42" t="str">
        <x:v>Métier voisin pour régie audiovisuelle ; pas tarif événementiel national. Durée 50 h de la référence, pas prescription de planning.</x:v>
      </x:c>
      <x:c r="Q17" s="42" t="str">
        <x:v>https://www.ssfv.ch/?action=get_file&amp;id=73&amp;resource_link_id=111c</x:v>
      </x:c>
      <x:c r="R17" s="42" t="str">
        <x:v>salaire_indicatif_plateau</x:v>
      </x:c>
    </x:row>
    <x:row r="18" ht="15" hidden="0" customHeight="1">
      <x:c r="A18" s="2"/>
      <x:c r="B18" s="42" t="str">
        <x:v>FR</x:v>
      </x:c>
      <x:c r="C18" s="43" t="str">
        <x:v>Salaire / rémunération</x:v>
      </x:c>
      <x:c r="D18" s="43" t="str">
        <x:v>cadreur</x:v>
      </x:c>
      <x:c r="E18" s="43" t="n">
        <x:v>23.56</x:v>
      </x:c>
      <x:c r="F18" s="43" t="n">
        <x:v>23.56</x:v>
      </x:c>
      <x:c r="G18" s="42" t="str">
        <x:v>EUR</x:v>
      </x:c>
      <x:c r="H18" s="42" t="str">
        <x:v>heure</x:v>
      </x:c>
      <x:c r="I18" s="42" t="str">
        <x:v>horaire ; ne pas transformer en forfait journalier</x:v>
      </x:c>
      <x:c r="J18" s="42" t="str">
        <x:v>sans TVA : salaire</x:v>
      </x:c>
      <x:c r="K18" s="42" t="str">
        <x:v>version 2026-01-01</x:v>
      </x:c>
      <x:c r="L18" s="44" t="n">
        <x:v>46313</x:v>
      </x:c>
      <x:c r="M18" s="42" t="str">
        <x:v>brut salarié</x:v>
      </x:c>
      <x:c r="N18" s="42" t="str">
        <x:v>charges employeur, équipement, frais, marge</x:v>
      </x:c>
      <x:c r="O18" s="42" t="str">
        <x:v>annexe I CCN 3252 prestation technique AV</x:v>
      </x:c>
      <x:c r="P18" s="42" t="str">
        <x:v>Grille janvier 2026 : vérifier avenants postérieurs et annexe II si événementiel ; aucune universalité.</x:v>
      </x:c>
      <x:c r="Q18" s="42" t="str">
        <x:v>https://www.synpase.fr/wp-content/uploads/2025/12/CCN-Annexe-I-01.01.2026.pdf</x:v>
      </x:c>
      <x:c r="R18" s="42" t="str">
        <x:v>salaire_minimum_CDDU</x:v>
      </x:c>
    </x:row>
    <x:row r="19" ht="24" hidden="0" customHeight="1">
      <x:c r="A19" s="2"/>
      <x:c r="B19" s="42" t="str">
        <x:v>FR</x:v>
      </x:c>
      <x:c r="C19" s="43" t="str">
        <x:v>Salaire / rémunération</x:v>
      </x:c>
      <x:c r="D19" s="43" t="str">
        <x:v>cadreur</x:v>
      </x:c>
      <x:c r="E19" s="43" t="n">
        <x:v>13.77</x:v>
      </x:c>
      <x:c r="F19" s="43" t="n">
        <x:v>13.77</x:v>
      </x:c>
      <x:c r="G19" s="42" t="str">
        <x:v>EUR</x:v>
      </x:c>
      <x:c r="H19" s="42" t="str">
        <x:v>heure</x:v>
      </x:c>
      <x:c r="I19" s="42" t="str">
        <x:v>base horaire hors majorations</x:v>
      </x:c>
      <x:c r="J19" s="42" t="str">
        <x:v>salaire sans TVA</x:v>
      </x:c>
      <x:c r="K19" s="42" t="str">
        <x:v>date éditoriale non indiquée ; convention 2024-06-27</x:v>
      </x:c>
      <x:c r="L19" s="44" t="n">
        <x:v>46313</x:v>
      </x:c>
      <x:c r="M19" s="42" t="str">
        <x:v>minimum brut de fonction du document consulté</x:v>
      </x:c>
      <x:c r="N19" s="42" t="str">
        <x:v>charges employeur, heures majorées, équipement et marge</x:v>
      </x:c>
      <x:c r="O19" s="42" t="str">
        <x:v>annexe II entreprises prestation spectacle vivant et événement ; niveaux 3</x:v>
      </x:c>
      <x:c r="P19" s="42" t="str">
        <x:v>Version consolidée accessible consultée, pas garantie exhaustive des avenants au 18 octobre 2026 ; valider minimum actuel avant paie. Mensuel hors CDDU 2007 EUR dans la même grille.</x:v>
      </x:c>
      <x:c r="Q19" s="42" t="str">
        <x:v>https://www.labelspectacle.org/app/uploads/2025/11/ccn-3252-version-consolidee-tronc-commun-annexe-ii-presta-sv-ev-2.pdf</x:v>
      </x:c>
      <x:c r="R19" s="42" t="str">
        <x:v>minimum_CDDU_annexe_II_document_consulte</x:v>
      </x:c>
    </x:row>
    <x:row r="20" ht="24" hidden="0" customHeight="1">
      <x:c r="A20" s="2"/>
      <x:c r="B20" s="42" t="str">
        <x:v>FR</x:v>
      </x:c>
      <x:c r="C20" s="43" t="str">
        <x:v>Salaire / rémunération</x:v>
      </x:c>
      <x:c r="D20" s="43" t="str">
        <x:v>régisseur audiovisuel</x:v>
      </x:c>
      <x:c r="E20" s="43" t="n">
        <x:v>18.6</x:v>
      </x:c>
      <x:c r="F20" s="43" t="n">
        <x:v>18.6</x:v>
      </x:c>
      <x:c r="G20" s="42" t="str">
        <x:v>EUR</x:v>
      </x:c>
      <x:c r="H20" s="42" t="str">
        <x:v>heure</x:v>
      </x:c>
      <x:c r="I20" s="42" t="str">
        <x:v>base horaire hors majorations</x:v>
      </x:c>
      <x:c r="J20" s="42" t="str">
        <x:v>salaire sans TVA</x:v>
      </x:c>
      <x:c r="K20" s="42" t="str">
        <x:v>date éditoriale non indiquée ; convention 2024-06-27</x:v>
      </x:c>
      <x:c r="L20" s="44" t="n">
        <x:v>46313</x:v>
      </x:c>
      <x:c r="M20" s="42" t="str">
        <x:v>fonction régisseur général du document</x:v>
      </x:c>
      <x:c r="N20" s="42" t="str">
        <x:v>charges et matériel</x:v>
      </x:c>
      <x:c r="O20" s="42" t="str">
        <x:v>annexe II spectacle vivant et événement, régisseur général niveau 7</x:v>
      </x:c>
      <x:c r="P20" s="42" t="str">
        <x:v>Fonction voisine à qualifier ; hors CDDU 2712 EUR mensuels dans document. Vérifier avenants avant paie, pas promesse de minimum courant exhaustif.</x:v>
      </x:c>
      <x:c r="Q20" s="42" t="str">
        <x:v>https://www.labelspectacle.org/app/uploads/2025/11/ccn-3252-version-consolidee-tronc-commun-annexe-ii-presta-sv-ev-2.pdf</x:v>
      </x:c>
      <x:c r="R20" s="42" t="str">
        <x:v>minimum_CDDU_annexe_II_fonction_voisine</x:v>
      </x:c>
    </x:row>
    <x:row r="21" ht="24" hidden="0" customHeight="1">
      <x:c r="A21" s="2"/>
      <x:c r="B21" s="42" t="str">
        <x:v>FR</x:v>
      </x:c>
      <x:c r="C21" s="43" t="str">
        <x:v>Salaire / rémunération</x:v>
      </x:c>
      <x:c r="D21" s="43" t="str">
        <x:v>technicien du son</x:v>
      </x:c>
      <x:c r="E21" s="43" t="n">
        <x:v>13.77</x:v>
      </x:c>
      <x:c r="F21" s="43" t="n">
        <x:v>13.77</x:v>
      </x:c>
      <x:c r="G21" s="42" t="str">
        <x:v>EUR</x:v>
      </x:c>
      <x:c r="H21" s="42" t="str">
        <x:v>heure</x:v>
      </x:c>
      <x:c r="I21" s="42" t="str">
        <x:v>base horaire hors majorations</x:v>
      </x:c>
      <x:c r="J21" s="42" t="str">
        <x:v>salaire sans TVA</x:v>
      </x:c>
      <x:c r="K21" s="42" t="str">
        <x:v>date éditoriale non indiquée ; convention 2024-06-27</x:v>
      </x:c>
      <x:c r="L21" s="44" t="n">
        <x:v>46313</x:v>
      </x:c>
      <x:c r="M21" s="42" t="str">
        <x:v>minimum brut de fonction du document consulté</x:v>
      </x:c>
      <x:c r="N21" s="42" t="str">
        <x:v>charges employeur, heures majorées, équipement et marge</x:v>
      </x:c>
      <x:c r="O21" s="42" t="str">
        <x:v>annexe II entreprises prestation spectacle vivant et événement ; niveaux 3</x:v>
      </x:c>
      <x:c r="P21" s="42" t="str">
        <x:v>Version consolidée accessible consultée, pas garantie exhaustive des avenants au 18 octobre 2026 ; valider minimum actuel avant paie. Mensuel hors CDDU 2007 EUR dans la même grille.</x:v>
      </x:c>
      <x:c r="Q21" s="42" t="str">
        <x:v>https://www.labelspectacle.org/app/uploads/2025/11/ccn-3252-version-consolidee-tronc-commun-annexe-ii-presta-sv-ev-2.pdf</x:v>
      </x:c>
      <x:c r="R21" s="42" t="str">
        <x:v>minimum_CDDU_annexe_II_document_consulte</x:v>
      </x:c>
    </x:row>
    <x:row r="22" ht="24" hidden="0" customHeight="1">
      <x:c r="A22" s="2"/>
      <x:c r="B22" s="42" t="str">
        <x:v>FR</x:v>
      </x:c>
      <x:c r="C22" s="43" t="str">
        <x:v>Salaire / rémunération</x:v>
      </x:c>
      <x:c r="D22" s="43" t="str">
        <x:v>technicien lumière</x:v>
      </x:c>
      <x:c r="E22" s="43" t="n">
        <x:v>13.77</x:v>
      </x:c>
      <x:c r="F22" s="43" t="n">
        <x:v>13.77</x:v>
      </x:c>
      <x:c r="G22" s="42" t="str">
        <x:v>EUR</x:v>
      </x:c>
      <x:c r="H22" s="42" t="str">
        <x:v>heure</x:v>
      </x:c>
      <x:c r="I22" s="42" t="str">
        <x:v>base horaire hors majorations</x:v>
      </x:c>
      <x:c r="J22" s="42" t="str">
        <x:v>salaire sans TVA</x:v>
      </x:c>
      <x:c r="K22" s="42" t="str">
        <x:v>date éditoriale non indiquée ; convention 2024-06-27</x:v>
      </x:c>
      <x:c r="L22" s="44" t="n">
        <x:v>46313</x:v>
      </x:c>
      <x:c r="M22" s="42" t="str">
        <x:v>minimum brut de fonction du document consulté</x:v>
      </x:c>
      <x:c r="N22" s="42" t="str">
        <x:v>charges employeur, heures majorées, équipement et marge</x:v>
      </x:c>
      <x:c r="O22" s="42" t="str">
        <x:v>annexe II entreprises prestation spectacle vivant et événement ; niveaux 3</x:v>
      </x:c>
      <x:c r="P22" s="42" t="str">
        <x:v>Version consolidée accessible consultée, pas garantie exhaustive des avenants au 18 octobre 2026 ; valider minimum actuel avant paie. Mensuel hors CDDU 2007 EUR dans la même grille.</x:v>
      </x:c>
      <x:c r="Q22" s="42" t="str">
        <x:v>https://www.labelspectacle.org/app/uploads/2025/11/ccn-3252-version-consolidee-tronc-commun-annexe-ii-presta-sv-ev-2.pdf</x:v>
      </x:c>
      <x:c r="R22" s="42" t="str">
        <x:v>minimum_CDDU_annexe_II_document_consulte</x:v>
      </x:c>
    </x:row>
    <x:row r="23" ht="24" hidden="0" customHeight="1">
      <x:c r="A23" s="2"/>
      <x:c r="B23" s="42" t="str">
        <x:v>FR</x:v>
      </x:c>
      <x:c r="C23" s="43" t="str">
        <x:v>Salaire / rémunération</x:v>
      </x:c>
      <x:c r="D23" s="43" t="str">
        <x:v>technicien vidéo</x:v>
      </x:c>
      <x:c r="E23" s="43" t="n">
        <x:v>13.77</x:v>
      </x:c>
      <x:c r="F23" s="43" t="n">
        <x:v>13.77</x:v>
      </x:c>
      <x:c r="G23" s="42" t="str">
        <x:v>EUR</x:v>
      </x:c>
      <x:c r="H23" s="42" t="str">
        <x:v>heure</x:v>
      </x:c>
      <x:c r="I23" s="42" t="str">
        <x:v>base horaire hors majorations</x:v>
      </x:c>
      <x:c r="J23" s="42" t="str">
        <x:v>salaire sans TVA</x:v>
      </x:c>
      <x:c r="K23" s="42" t="str">
        <x:v>date éditoriale non indiquée ; convention 2024-06-27</x:v>
      </x:c>
      <x:c r="L23" s="44" t="n">
        <x:v>46313</x:v>
      </x:c>
      <x:c r="M23" s="42" t="str">
        <x:v>minimum brut de fonction du document consulté</x:v>
      </x:c>
      <x:c r="N23" s="42" t="str">
        <x:v>charges employeur, heures majorées, équipement et marge</x:v>
      </x:c>
      <x:c r="O23" s="42" t="str">
        <x:v>annexe II entreprises prestation spectacle vivant et événement ; niveaux 3</x:v>
      </x:c>
      <x:c r="P23" s="42" t="str">
        <x:v>Version consolidée accessible consultée, pas garantie exhaustive des avenants au 18 octobre 2026 ; valider minimum actuel avant paie. Mensuel hors CDDU 2007 EUR dans la même grille.</x:v>
      </x:c>
      <x:c r="Q23" s="42" t="str">
        <x:v>https://www.labelspectacle.org/app/uploads/2025/11/ccn-3252-version-consolidee-tronc-commun-annexe-ii-presta-sv-ev-2.pdf</x:v>
      </x:c>
      <x:c r="R23" s="42" t="str">
        <x:v>minimum_CDDU_annexe_II_document_consulte</x:v>
      </x:c>
    </x:row>
    <x:row r="24" ht="15" hidden="0" customHeight="1">
      <x:c r="A24" s="2"/>
      <x:c r="B24" s="42" t="str">
        <x:v>CA</x:v>
      </x:c>
      <x:c r="C24" s="43" t="str">
        <x:v>Honoraires</x:v>
      </x:c>
      <x:c r="D24" s="43" t="str">
        <x:v>cadreur</x:v>
      </x:c>
      <x:c r="E24" s="43" t="n">
        <x:v>1100</x:v>
      </x:c>
      <x:c r="F24" s="43"/>
      <x:c r="G24" s="42" t="str">
        <x:v>CAD</x:v>
      </x:c>
      <x:c r="H24" s="42" t="str">
        <x:v>journée</x:v>
      </x:c>
      <x:c r="I24" s="42" t="str">
        <x:v>heures non précisées</x:v>
      </x:c>
      <x:c r="J24" s="42" t="str">
        <x:v>taxes non précisées</x:v>
      </x:c>
      <x:c r="K24" s="42" t="str">
        <x:v>publication non datée dans le contenu vérifié</x:v>
      </x:c>
      <x:c r="L24" s="44" t="n">
        <x:v>46313</x:v>
      </x:c>
      <x:c r="M24" s="42" t="str">
        <x:v>caméraman expert, matériel selon formule</x:v>
      </x:c>
      <x:c r="N24" s="42" t="str">
        <x:v>postproduction et logistique à confirmer</x:v>
      </x:c>
      <x:c r="O24" s="42" t="str">
        <x:v>Montréal, Impact Production</x:v>
      </x:c>
      <x:c r="P24" s="42" t="str">
        <x:v>Ne pas comparer à opérateur nu ; montant de départ et non plafond.</x:v>
      </x:c>
      <x:c r="Q24" s="42" t="str">
        <x:v>https://impactprod.ca/services-video-a-montreal-tarifs-professionnels/</x:v>
      </x:c>
      <x:c r="R24" s="42" t="str">
        <x:v>honoraires_avec_materiel_a_partir_de</x:v>
      </x:c>
    </x:row>
    <x:row r="25" ht="15" hidden="0" customHeight="1">
      <x:c r="A25" s="2"/>
      <x:c r="B25" s="42" t="str">
        <x:v>FR</x:v>
      </x:c>
      <x:c r="C25" s="43" t="str">
        <x:v>Honoraires</x:v>
      </x:c>
      <x:c r="D25" s="43" t="str">
        <x:v>régisseur audiovisuel</x:v>
      </x:c>
      <x:c r="E25" s="43" t="n">
        <x:v>600</x:v>
      </x:c>
      <x:c r="F25" s="43" t="n">
        <x:v>600</x:v>
      </x:c>
      <x:c r="G25" s="42" t="str">
        <x:v>EUR</x:v>
      </x:c>
      <x:c r="H25" s="42" t="str">
        <x:v>journée</x:v>
      </x:c>
      <x:c r="I25" s="42" t="str">
        <x:v>nombre d’heures non précisé</x:v>
      </x:c>
      <x:c r="J25" s="42" t="str">
        <x:v>HT</x:v>
      </x:c>
      <x:c r="K25" s="42" t="str">
        <x:v>non datée</x:v>
      </x:c>
      <x:c r="L25" s="44" t="n">
        <x:v>46313</x:v>
      </x:c>
      <x:c r="M25" s="42" t="str">
        <x:v>prestation technique au métier annoncé</x:v>
      </x:c>
      <x:c r="N25" s="42" t="str">
        <x:v>location et logistique à faire préciser</x:v>
      </x:c>
      <x:c r="O25" s="42" t="str">
        <x:v>Paris et petite couronne, +4DB</x:v>
      </x:c>
      <x:c r="P25" s="42" t="str">
        <x:v>Prix entreprise, pas salaire ni net personnel ; régisseur général pour ligne régisseur.</x:v>
      </x:c>
      <x:c r="Q25" s="42" t="str">
        <x:v>https://locationsonoparis.fr/nos-services.php</x:v>
      </x:c>
      <x:c r="R25" s="42" t="str">
        <x:v>honoraires_prestataire_publics</x:v>
      </x:c>
    </x:row>
    <x:row r="26" ht="15" hidden="0" customHeight="1">
      <x:c r="A26" s="2"/>
      <x:c r="B26" s="42" t="str">
        <x:v>FR</x:v>
      </x:c>
      <x:c r="C26" s="43" t="str">
        <x:v>Honoraires</x:v>
      </x:c>
      <x:c r="D26" s="43" t="str">
        <x:v>technicien du son</x:v>
      </x:c>
      <x:c r="E26" s="43" t="n">
        <x:v>375</x:v>
      </x:c>
      <x:c r="F26" s="43" t="n">
        <x:v>375</x:v>
      </x:c>
      <x:c r="G26" s="42" t="str">
        <x:v>EUR</x:v>
      </x:c>
      <x:c r="H26" s="42" t="str">
        <x:v>journée</x:v>
      </x:c>
      <x:c r="I26" s="42" t="str">
        <x:v>nombre d’heures non précisé</x:v>
      </x:c>
      <x:c r="J26" s="42" t="str">
        <x:v>HT</x:v>
      </x:c>
      <x:c r="K26" s="42" t="str">
        <x:v>non datée</x:v>
      </x:c>
      <x:c r="L26" s="44" t="n">
        <x:v>46313</x:v>
      </x:c>
      <x:c r="M26" s="42" t="str">
        <x:v>prestation technique au métier annoncé</x:v>
      </x:c>
      <x:c r="N26" s="42" t="str">
        <x:v>location et logistique à faire préciser</x:v>
      </x:c>
      <x:c r="O26" s="42" t="str">
        <x:v>Paris et petite couronne, +4DB</x:v>
      </x:c>
      <x:c r="P26" s="42" t="str">
        <x:v>Prix entreprise, pas salaire ni net personnel ; régisseur général pour ligne régisseur.</x:v>
      </x:c>
      <x:c r="Q26" s="42" t="str">
        <x:v>https://locationsonoparis.fr/nos-services.php</x:v>
      </x:c>
      <x:c r="R26" s="42" t="str">
        <x:v>honoraires_prestataire_publics</x:v>
      </x:c>
    </x:row>
    <x:row r="27" ht="15" hidden="0" customHeight="1">
      <x:c r="A27" s="2"/>
      <x:c r="B27" s="42" t="str">
        <x:v>FR</x:v>
      </x:c>
      <x:c r="C27" s="43" t="str">
        <x:v>Honoraires</x:v>
      </x:c>
      <x:c r="D27" s="43" t="str">
        <x:v>technicien vidéo</x:v>
      </x:c>
      <x:c r="E27" s="43" t="n">
        <x:v>400</x:v>
      </x:c>
      <x:c r="F27" s="43" t="n">
        <x:v>400</x:v>
      </x:c>
      <x:c r="G27" s="42" t="str">
        <x:v>EUR</x:v>
      </x:c>
      <x:c r="H27" s="42" t="str">
        <x:v>journée</x:v>
      </x:c>
      <x:c r="I27" s="42" t="str">
        <x:v>nombre d’heures non précisé</x:v>
      </x:c>
      <x:c r="J27" s="42" t="str">
        <x:v>HT</x:v>
      </x:c>
      <x:c r="K27" s="42" t="str">
        <x:v>non datée</x:v>
      </x:c>
      <x:c r="L27" s="44" t="n">
        <x:v>46313</x:v>
      </x:c>
      <x:c r="M27" s="42" t="str">
        <x:v>prestation technique au métier annoncé</x:v>
      </x:c>
      <x:c r="N27" s="42" t="str">
        <x:v>location et logistique à faire préciser</x:v>
      </x:c>
      <x:c r="O27" s="42" t="str">
        <x:v>Paris et petite couronne, +4DB</x:v>
      </x:c>
      <x:c r="P27" s="42" t="str">
        <x:v>Prix entreprise, pas salaire ni net personnel ; régisseur général pour ligne régisseur.</x:v>
      </x:c>
      <x:c r="Q27" s="42" t="str">
        <x:v>https://locationsonoparis.fr/nos-services.php</x:v>
      </x:c>
      <x:c r="R27" s="42" t="str">
        <x:v>honoraires_prestataire_publics</x:v>
      </x:c>
    </x:row>
    <x:row r="28" ht="15" hidden="0" customHeight="1">
      <x:c r="A28" s="2"/>
      <x:c r="B28" s="42" t="str">
        <x:v>BE</x:v>
      </x:c>
      <x:c r="C28" s="43" t="str">
        <x:v>Prestation / option</x:v>
      </x:c>
      <x:c r="D28" s="43" t="str">
        <x:v>aftermovie</x:v>
      </x:c>
      <x:c r="E28" s="43" t="n">
        <x:v>1200</x:v>
      </x:c>
      <x:c r="F28" s="43"/>
      <x:c r="G28" s="42" t="str">
        <x:v>EUR</x:v>
      </x:c>
      <x:c r="H28" s="42" t="str">
        <x:v>prestation</x:v>
      </x:c>
      <x:c r="I28" s="42" t="str">
        <x:v>répétition générale et coulisses ; heures non précisées</x:v>
      </x:c>
      <x:c r="J28" s="42" t="str">
        <x:v>HTVA</x:v>
      </x:c>
      <x:c r="K28" s="42" t="str">
        <x:v>non datée</x:v>
      </x:c>
      <x:c r="L28" s="44" t="n">
        <x:v>46313</x:v>
      </x:c>
      <x:c r="M28" s="42" t="str">
        <x:v>film spectacle 2 à 4 min, captation et musique annoncée</x:v>
      </x:c>
      <x:c r="N28" s="42" t="str">
        <x:v>frais logistiques</x:v>
      </x:c>
      <x:c r="O28" s="42" t="str">
        <x:v>Thom’Art</x:v>
      </x:c>
      <x:c r="P28" s="42" t="str">
        <x:v>Festival : autre offre à partir de 3000 EUR pour deux jours ; pas même périmètre.</x:v>
      </x:c>
      <x:c r="Q28" s="42" t="str">
        <x:v>https://thomart.be/tarifs/</x:v>
      </x:c>
      <x:c r="R28" s="42" t="str">
        <x:v>forfait_a_partir_de</x:v>
      </x:c>
    </x:row>
    <x:row r="29" ht="24" hidden="0" customHeight="1">
      <x:c r="A29" s="2"/>
      <x:c r="B29" s="42" t="str">
        <x:v>BE</x:v>
      </x:c>
      <x:c r="C29" s="43" t="str">
        <x:v>Prestation / option</x:v>
      </x:c>
      <x:c r="D29" s="43" t="str">
        <x:v>captation multicaméra avec régie</x:v>
      </x:c>
      <x:c r="E29" s="43" t="n">
        <x:v>3500</x:v>
      </x:c>
      <x:c r="F29" s="43" t="n">
        <x:v>3500</x:v>
      </x:c>
      <x:c r="G29" s="42" t="str">
        <x:v>EUR</x:v>
      </x:c>
      <x:c r="H29" s="42" t="str">
        <x:v>spectacle</x:v>
      </x:c>
      <x:c r="I29" s="42" t="str">
        <x:v>1 h 15 de programme, pas temps de présence</x:v>
      </x:c>
      <x:c r="J29" s="42" t="str">
        <x:v>HTVA</x:v>
      </x:c>
      <x:c r="K29" s="42" t="str">
        <x:v>non datée</x:v>
      </x:c>
      <x:c r="L29" s="44" t="n">
        <x:v>46313</x:v>
      </x:c>
      <x:c r="M29" s="42" t="str">
        <x:v>4 caméras, 3 cadreurs, réalisateur, régie, son stéréo, montage Full HD</x:v>
      </x:c>
      <x:c r="N29" s="42" t="str">
        <x:v>sonorisation lumière salle et frais non détaillés</x:v>
      </x:c>
      <x:c r="O29" s="42" t="str">
        <x:v>Passing Place</x:v>
      </x:c>
      <x:c r="P29" s="42" t="str">
        <x:v>Contenu parasite sur la page ; conserver comme observation publique fragile, jamais devis garanti ; complète signifie captation seulement.</x:v>
      </x:c>
      <x:c r="Q29" s="42" t="str">
        <x:v>https://passingplace.be/</x:v>
      </x:c>
      <x:c r="R29" s="42" t="str">
        <x:v>forfait_prestataire_a_confirmer</x:v>
      </x:c>
    </x:row>
    <x:row r="30" ht="15" hidden="0" customHeight="1">
      <x:c r="A30" s="2"/>
      <x:c r="B30" s="42" t="str">
        <x:v>BE</x:v>
      </x:c>
      <x:c r="C30" s="43" t="str">
        <x:v>Prestation / option</x:v>
      </x:c>
      <x:c r="D30" s="43" t="str">
        <x:v>captation simple conférence</x:v>
      </x:c>
      <x:c r="E30" s="43" t="n">
        <x:v>600</x:v>
      </x:c>
      <x:c r="F30" s="43"/>
      <x:c r="G30" s="42" t="str">
        <x:v>EUR</x:v>
      </x:c>
      <x:c r="H30" s="42" t="str">
        <x:v>demi-journée</x:v>
      </x:c>
      <x:c r="I30" s="42" t="str">
        <x:v>nombre d’heures non précisé</x:v>
      </x:c>
      <x:c r="J30" s="42" t="str">
        <x:v>HTVA</x:v>
      </x:c>
      <x:c r="K30" s="42" t="str">
        <x:v>non datée</x:v>
      </x:c>
      <x:c r="L30" s="44" t="n">
        <x:v>46313</x:v>
      </x:c>
      <x:c r="M30" s="42" t="str">
        <x:v>cadreur, matériel et préparation selon page</x:v>
      </x:c>
      <x:c r="N30" s="42" t="str">
        <x:v>déplacement selon lieu</x:v>
      </x:c>
      <x:c r="O30" s="42" t="str">
        <x:v>Thom’Art</x:v>
      </x:c>
      <x:c r="P30" s="42" t="str">
        <x:v>Version intégrale ou résumé à arrêter au devis.</x:v>
      </x:c>
      <x:c r="Q30" s="42" t="str">
        <x:v>https://thomart.be/tarifs/</x:v>
      </x:c>
      <x:c r="R30" s="42" t="str">
        <x:v>forfait_a_partir_de</x:v>
      </x:c>
    </x:row>
    <x:row r="31" ht="24" hidden="0" customHeight="1">
      <x:c r="A31" s="2"/>
      <x:c r="B31" s="42" t="str">
        <x:v>BE</x:v>
      </x:c>
      <x:c r="C31" s="43" t="str">
        <x:v>Prestation / option</x:v>
      </x:c>
      <x:c r="D31" s="43" t="str">
        <x:v>prestation complète équipe et location</x:v>
      </x:c>
      <x:c r="E31" s="43" t="n">
        <x:v>1900</x:v>
      </x:c>
      <x:c r="F31" s="43" t="n">
        <x:v>1900</x:v>
      </x:c>
      <x:c r="G31" s="42" t="str">
        <x:v>EUR</x:v>
      </x:c>
      <x:c r="H31" s="42" t="str">
        <x:v>spectacle</x:v>
      </x:c>
      <x:c r="I31" s="42" t="str">
        <x:v>1 h 15 de programme, pas temps de présence</x:v>
      </x:c>
      <x:c r="J31" s="42" t="str">
        <x:v>HTVA</x:v>
      </x:c>
      <x:c r="K31" s="42" t="str">
        <x:v>non datée</x:v>
      </x:c>
      <x:c r="L31" s="44" t="n">
        <x:v>46313</x:v>
      </x:c>
      <x:c r="M31" s="42" t="str">
        <x:v>3 caméras, 2 cadreurs, son stéréo, montage Full HD, kit de captation</x:v>
      </x:c>
      <x:c r="N31" s="42" t="str">
        <x:v>sonorisation lumière salle et frais non détaillés</x:v>
      </x:c>
      <x:c r="O31" s="42" t="str">
        <x:v>Passing Place</x:v>
      </x:c>
      <x:c r="P31" s="42" t="str">
        <x:v>Contenu parasite sur la page ; conserver comme observation publique fragile, jamais devis garanti ; complète signifie captation seulement.</x:v>
      </x:c>
      <x:c r="Q31" s="42" t="str">
        <x:v>https://passingplace.be/</x:v>
      </x:c>
      <x:c r="R31" s="42" t="str">
        <x:v>forfait_prestataire_a_confirmer</x:v>
      </x:c>
    </x:row>
    <x:row r="32" ht="24" hidden="0" customHeight="1">
      <x:c r="A32" s="2"/>
      <x:c r="B32" s="42" t="str">
        <x:v>BE</x:v>
      </x:c>
      <x:c r="C32" s="43" t="str">
        <x:v>Prestation / option</x:v>
      </x:c>
      <x:c r="D32" s="43" t="str">
        <x:v>streaming professionnel</x:v>
      </x:c>
      <x:c r="E32" s="43" t="n">
        <x:v>2900</x:v>
      </x:c>
      <x:c r="F32" s="43" t="n">
        <x:v>2900</x:v>
      </x:c>
      <x:c r="G32" s="42" t="str">
        <x:v>EUR</x:v>
      </x:c>
      <x:c r="H32" s="42" t="str">
        <x:v>spectacle</x:v>
      </x:c>
      <x:c r="I32" s="42" t="str">
        <x:v>1 h 15 de programme, pas temps de présence</x:v>
      </x:c>
      <x:c r="J32" s="42" t="str">
        <x:v>HTVA</x:v>
      </x:c>
      <x:c r="K32" s="42" t="str">
        <x:v>non datée</x:v>
      </x:c>
      <x:c r="L32" s="44" t="n">
        <x:v>46313</x:v>
      </x:c>
      <x:c r="M32" s="42" t="str">
        <x:v>3 caméras, 2 cadreurs, réalisateur, régie, son multipiste, diffusion</x:v>
      </x:c>
      <x:c r="N32" s="42" t="str">
        <x:v>sonorisation lumière salle et frais non détaillés</x:v>
      </x:c>
      <x:c r="O32" s="42" t="str">
        <x:v>Passing Place</x:v>
      </x:c>
      <x:c r="P32" s="42" t="str">
        <x:v>Contenu parasite sur la page ; conserver comme observation publique fragile, jamais devis garanti ; complète signifie captation seulement.</x:v>
      </x:c>
      <x:c r="Q32" s="42" t="str">
        <x:v>https://passingplace.be/</x:v>
      </x:c>
      <x:c r="R32" s="42" t="str">
        <x:v>forfait_prestataire_a_confirmer</x:v>
      </x:c>
    </x:row>
    <x:row r="33" ht="15" hidden="0" customHeight="1">
      <x:c r="A33" s="2"/>
      <x:c r="B33" s="42" t="str">
        <x:v>CA</x:v>
      </x:c>
      <x:c r="C33" s="43" t="str">
        <x:v>Prestation / option</x:v>
      </x:c>
      <x:c r="D33" s="43" t="str">
        <x:v>aftermovie</x:v>
      </x:c>
      <x:c r="E33" s="43" t="n">
        <x:v>2500</x:v>
      </x:c>
      <x:c r="F33" s="43" t="n">
        <x:v>8000</x:v>
      </x:c>
      <x:c r="G33" s="42" t="str">
        <x:v>CAD</x:v>
      </x:c>
      <x:c r="H33" s="42" t="str">
        <x:v>prestation</x:v>
      </x:c>
      <x:c r="I33" s="42" t="str">
        <x:v>durée non précisée</x:v>
      </x:c>
      <x:c r="J33" s="42" t="str">
        <x:v>non précisée</x:v>
      </x:c>
      <x:c r="K33" s="42" t="str">
        <x:v>page titrée 2026 ; publication non attestée</x:v>
      </x:c>
      <x:c r="L33" s="44" t="n">
        <x:v>46313</x:v>
      </x:c>
      <x:c r="M33" s="42" t="str">
        <x:v>multicaméra, montage récapitulatif, extraits sociaux</x:v>
      </x:c>
      <x:c r="N33" s="42" t="str">
        <x:v>effectifs, transport, licences et durées à confirmer</x:v>
      </x:c>
      <x:c r="O33" s="42" t="str">
        <x:v>Québec, offre indicative vidéo événementielle</x:v>
      </x:c>
      <x:c r="P33" s="42" t="str">
        <x:v>Pas tarif d’aftermovie seul ; code CAD inféré du contexte, à confirmer, pas moyenne nationale.</x:v>
      </x:c>
      <x:c r="Q33" s="42" t="str">
        <x:v>https://www.bolle.ca/guides/combien-coute-video-corporative-quebec</x:v>
      </x:c>
      <x:c r="R33" s="42" t="str">
        <x:v>forfait_evenementiel_mixte_indicatif</x:v>
      </x:c>
    </x:row>
    <x:row r="34" ht="15" hidden="0" customHeight="1">
      <x:c r="A34" s="2"/>
      <x:c r="B34" s="42" t="str">
        <x:v>CA</x:v>
      </x:c>
      <x:c r="C34" s="43" t="str">
        <x:v>Prestation / option</x:v>
      </x:c>
      <x:c r="D34" s="43" t="str">
        <x:v>captation multicaméra avec régie</x:v>
      </x:c>
      <x:c r="E34" s="43" t="n">
        <x:v>1350</x:v>
      </x:c>
      <x:c r="F34" s="43" t="n">
        <x:v>1350</x:v>
      </x:c>
      <x:c r="G34" s="42" t="str">
        <x:v>CAD</x:v>
      </x:c>
      <x:c r="H34" s="42" t="str">
        <x:v>prestation</x:v>
      </x:c>
      <x:c r="I34" s="42" t="str">
        <x:v>durée non indiquée</x:v>
      </x:c>
      <x:c r="J34" s="42" t="str">
        <x:v>non précisée</x:v>
      </x:c>
      <x:c r="K34" s="42" t="str">
        <x:v>non datée</x:v>
      </x:c>
      <x:c r="L34" s="44" t="n">
        <x:v>46313</x:v>
      </x:c>
      <x:c r="M34" s="42" t="str">
        <x:v>réalisateur technique, deux caméramans et jusqu’à 3 caméras</x:v>
      </x:c>
      <x:c r="N34" s="42" t="str">
        <x:v>déplacement, Internet, sonorisation et éclairage non explicités</x:v>
      </x:c>
      <x:c r="O34" s="42" t="str">
        <x:v>Québec, Kaméléon Productions</x:v>
      </x:c>
      <x:c r="P34" s="42" t="str">
        <x:v>Symbole $ sans code devise sur la page ; CAD inféré du lieu et à confirmer ; aucun prix journalier déductible.</x:v>
      </x:c>
      <x:c r="Q34" s="42" t="str">
        <x:v>https://kameleonproductions.ca/services/webdiffusion/</x:v>
      </x:c>
      <x:c r="R34" s="42" t="str">
        <x:v>forfait_affiche_devise_a_confirmer</x:v>
      </x:c>
    </x:row>
    <x:row r="35" ht="15" hidden="0" customHeight="1">
      <x:c r="A35" s="2"/>
      <x:c r="B35" s="42" t="str">
        <x:v>CA</x:v>
      </x:c>
      <x:c r="C35" s="43" t="str">
        <x:v>Prestation / option</x:v>
      </x:c>
      <x:c r="D35" s="43" t="str">
        <x:v>prestation complète équipe et location</x:v>
      </x:c>
      <x:c r="E35" s="43" t="n">
        <x:v>1500</x:v>
      </x:c>
      <x:c r="F35" s="43" t="n">
        <x:v>1500</x:v>
      </x:c>
      <x:c r="G35" s="42" t="str">
        <x:v>CAD</x:v>
      </x:c>
      <x:c r="H35" s="42" t="str">
        <x:v>prestation</x:v>
      </x:c>
      <x:c r="I35" s="42" t="str">
        <x:v>durée non indiquée</x:v>
      </x:c>
      <x:c r="J35" s="42" t="str">
        <x:v>non précisée</x:v>
      </x:c>
      <x:c r="K35" s="42" t="str">
        <x:v>non datée</x:v>
      </x:c>
      <x:c r="L35" s="44" t="n">
        <x:v>46313</x:v>
      </x:c>
      <x:c r="M35" s="42" t="str">
        <x:v>réalisateur technique, trois caméramans, jusqu’à 4 caméras, régie et intégrale</x:v>
      </x:c>
      <x:c r="N35" s="42" t="str">
        <x:v>déplacement, Internet, sonorisation et éclairage non explicités</x:v>
      </x:c>
      <x:c r="O35" s="42" t="str">
        <x:v>Québec, Kaméléon Productions</x:v>
      </x:c>
      <x:c r="P35" s="42" t="str">
        <x:v>Symbole $ sans code devise sur la page ; CAD inféré du lieu et à confirmer ; aucun prix journalier déductible.</x:v>
      </x:c>
      <x:c r="Q35" s="42" t="str">
        <x:v>https://kameleonproductions.ca/services/webdiffusion/</x:v>
      </x:c>
      <x:c r="R35" s="42" t="str">
        <x:v>forfait_affiche_devise_a_confirmer</x:v>
      </x:c>
    </x:row>
    <x:row r="36" ht="15" hidden="0" customHeight="1">
      <x:c r="A36" s="2"/>
      <x:c r="B36" s="42" t="str">
        <x:v>CA</x:v>
      </x:c>
      <x:c r="C36" s="43" t="str">
        <x:v>Prestation / option</x:v>
      </x:c>
      <x:c r="D36" s="43" t="str">
        <x:v>streaming professionnel</x:v>
      </x:c>
      <x:c r="E36" s="43" t="n">
        <x:v>1100</x:v>
      </x:c>
      <x:c r="F36" s="43" t="n">
        <x:v>1100</x:v>
      </x:c>
      <x:c r="G36" s="42" t="str">
        <x:v>CAD</x:v>
      </x:c>
      <x:c r="H36" s="42" t="str">
        <x:v>prestation</x:v>
      </x:c>
      <x:c r="I36" s="42" t="str">
        <x:v>durée non indiquée</x:v>
      </x:c>
      <x:c r="J36" s="42" t="str">
        <x:v>non précisée</x:v>
      </x:c>
      <x:c r="K36" s="42" t="str">
        <x:v>non datée</x:v>
      </x:c>
      <x:c r="L36" s="44" t="n">
        <x:v>46313</x:v>
      </x:c>
      <x:c r="M36" s="42" t="str">
        <x:v>réalisateur technique, un caméraman, jusqu’à 2 caméras et machine de webdiffusion</x:v>
      </x:c>
      <x:c r="N36" s="42" t="str">
        <x:v>déplacement, Internet, sonorisation et éclairage non explicités</x:v>
      </x:c>
      <x:c r="O36" s="42" t="str">
        <x:v>Québec, Kaméléon Productions</x:v>
      </x:c>
      <x:c r="P36" s="42" t="str">
        <x:v>Symbole $ sans code devise sur la page ; CAD inféré du lieu et à confirmer ; aucun prix journalier déductible.</x:v>
      </x:c>
      <x:c r="Q36" s="42" t="str">
        <x:v>https://kameleonproductions.ca/services/webdiffusion/</x:v>
      </x:c>
      <x:c r="R36" s="42" t="str">
        <x:v>forfait_affiche_devise_a_confirmer</x:v>
      </x:c>
    </x:row>
    <x:row r="37" ht="15" hidden="0" customHeight="1">
      <x:c r="A37" s="2"/>
      <x:c r="B37" s="42" t="str">
        <x:v>CH</x:v>
      </x:c>
      <x:c r="C37" s="43" t="str">
        <x:v>Prestation / option</x:v>
      </x:c>
      <x:c r="D37" s="43" t="str">
        <x:v>aftermovie</x:v>
      </x:c>
      <x:c r="E37" s="43" t="n">
        <x:v>1000</x:v>
      </x:c>
      <x:c r="F37" s="43" t="n">
        <x:v>1000</x:v>
      </x:c>
      <x:c r="G37" s="42" t="str">
        <x:v>CHF</x:v>
      </x:c>
      <x:c r="H37" s="42" t="str">
        <x:v>option</x:v>
      </x:c>
      <x:c r="I37" s="42" t="str">
        <x:v>durée non précisée</x:v>
      </x:c>
      <x:c r="J37" s="42" t="str">
        <x:v>non précisée</x:v>
      </x:c>
      <x:c r="K37" s="42" t="str">
        <x:v>non datée</x:v>
      </x:c>
      <x:c r="L37" s="44" t="n">
        <x:v>46313</x:v>
      </x:c>
      <x:c r="M37" s="42" t="str">
        <x:v>making-of d’un atelier film en équipe</x:v>
      </x:c>
      <x:c r="N37" s="42" t="str">
        <x:v>atelier principal ; autres frais à confirmer</x:v>
      </x:c>
      <x:c r="O37" s="42" t="str">
        <x:v>Team-Events, team building</x:v>
      </x:c>
      <x:c r="P37" s="42" t="str">
        <x:v>Option non autonome ; non représentative d’un aftermovie de conférence.</x:v>
      </x:c>
      <x:c r="Q37" s="42" t="str">
        <x:v>https://www.team-events.ch/fr/offres/pour-les-personnes-cr%C3%A9atives/realiser-film-en-equipe/</x:v>
      </x:c>
      <x:c r="R37" s="42" t="str">
        <x:v>option_contextuelle</x:v>
      </x:c>
    </x:row>
    <x:row r="38" ht="15" hidden="0" customHeight="1">
      <x:c r="A38" s="2"/>
      <x:c r="B38" s="42" t="str">
        <x:v>CH</x:v>
      </x:c>
      <x:c r="C38" s="43" t="str">
        <x:v>Prestation / option</x:v>
      </x:c>
      <x:c r="D38" s="43" t="str">
        <x:v>aftermovie</x:v>
      </x:c>
      <x:c r="E38" s="43" t="n">
        <x:v>2000</x:v>
      </x:c>
      <x:c r="F38" s="43" t="n">
        <x:v>3000</x:v>
      </x:c>
      <x:c r="G38" s="42" t="str">
        <x:v>CHF</x:v>
      </x:c>
      <x:c r="H38" s="42" t="str">
        <x:v>prestation</x:v>
      </x:c>
      <x:c r="I38" s="42" t="str">
        <x:v>durée de terrain à convenir</x:v>
      </x:c>
      <x:c r="J38" s="42" t="str">
        <x:v>non précisée</x:v>
      </x:c>
      <x:c r="K38" s="42" t="str">
        <x:v>non datée</x:v>
      </x:c>
      <x:c r="L38" s="44" t="n">
        <x:v>46313</x:v>
      </x:c>
      <x:c r="M38" s="42" t="str">
        <x:v>un cadreur, montage, musique, formats web</x:v>
      </x:c>
      <x:c r="N38" s="42" t="str">
        <x:v>logistique et extensions à confirmer</x:v>
      </x:c>
      <x:c r="O38" s="42" t="str">
        <x:v>Valais, Arcanel Studio Essentiel</x:v>
      </x:c>
      <x:c r="P38" s="42" t="str">
        <x:v>Fourchette propre au studio ; pas moyenne nationale.</x:v>
      </x:c>
      <x:c r="Q38" s="42" t="str">
        <x:v>https://www.arcanel.ch/services-production-video/aftermovies</x:v>
      </x:c>
      <x:c r="R38" s="42" t="str">
        <x:v>forfait_prestataire_fourchette</x:v>
      </x:c>
    </x:row>
    <x:row r="39" ht="15" hidden="0" customHeight="1">
      <x:c r="A39" s="2"/>
      <x:c r="B39" s="42" t="str">
        <x:v>CH</x:v>
      </x:c>
      <x:c r="C39" s="43" t="str">
        <x:v>Prestation / option</x:v>
      </x:c>
      <x:c r="D39" s="43" t="str">
        <x:v>aftermovie</x:v>
      </x:c>
      <x:c r="E39" s="43" t="n">
        <x:v>700</x:v>
      </x:c>
      <x:c r="F39" s="43" t="n">
        <x:v>700</x:v>
      </x:c>
      <x:c r="G39" s="42" t="str">
        <x:v>CHF</x:v>
      </x:c>
      <x:c r="H39" s="42" t="str">
        <x:v>prestation</x:v>
      </x:c>
      <x:c r="I39" s="42" t="str">
        <x:v>3 h sur place ; film 30 s</x:v>
      </x:c>
      <x:c r="J39" s="42" t="str">
        <x:v>HT</x:v>
      </x:c>
      <x:c r="K39" s="42" t="str">
        <x:v>non datée</x:v>
      </x:c>
      <x:c r="L39" s="44" t="n">
        <x:v>46313</x:v>
      </x:c>
      <x:c r="M39" s="42" t="str">
        <x:v>captation soirée et montage selon exemple publié</x:v>
      </x:c>
      <x:c r="N39" s="42" t="str">
        <x:v>extensions, déplacement et licences à confirmer</x:v>
      </x:c>
      <x:c r="O39" s="42" t="str">
        <x:v>Genève, Aigal Studio</x:v>
      </x:c>
      <x:c r="P39" s="42" t="str">
        <x:v>Exemple de la page, pas prix fixe pour toute soirée ; montage seul dès 250 CHF ne pas additionner automatiquement.</x:v>
      </x:c>
      <x:c r="Q39" s="42" t="str">
        <x:v>https://aigal-studio.ch/realisation-video-geneve/video-evenementielle/</x:v>
      </x:c>
      <x:c r="R39" s="42" t="str">
        <x:v>exemple_prestataire</x:v>
      </x:c>
    </x:row>
    <x:row r="40" ht="15" hidden="0" customHeight="1">
      <x:c r="A40" s="2"/>
      <x:c r="B40" s="42" t="str">
        <x:v>CH</x:v>
      </x:c>
      <x:c r="C40" s="43" t="str">
        <x:v>Prestation / option</x:v>
      </x:c>
      <x:c r="D40" s="43" t="str">
        <x:v>captation multicaméra avec régie</x:v>
      </x:c>
      <x:c r="E40" s="43" t="n">
        <x:v>1000</x:v>
      </x:c>
      <x:c r="F40" s="43"/>
      <x:c r="G40" s="42" t="str">
        <x:v>CHF</x:v>
      </x:c>
      <x:c r="H40" s="42" t="str">
        <x:v>journée</x:v>
      </x:c>
      <x:c r="I40" s="42" t="str">
        <x:v>8 à 10 h annoncées</x:v>
      </x:c>
      <x:c r="J40" s="42" t="str">
        <x:v>non précisée</x:v>
      </x:c>
      <x:c r="K40" s="42" t="str">
        <x:v>non datée</x:v>
      </x:c>
      <x:c r="L40" s="44" t="n">
        <x:v>46313</x:v>
      </x:c>
      <x:c r="M40" s="42" t="str">
        <x:v>Basic : opérateur, deux caméras Full HD, mixeur son, mélangeur, encodeur</x:v>
      </x:c>
      <x:c r="N40" s="42" t="str">
        <x:v>transport, montage et taxes non explicités</x:v>
      </x:c>
      <x:c r="O40" s="42" t="str">
        <x:v>Suisse, Sebastian Kuntz</x:v>
      </x:c>
      <x:c r="P40" s="42" t="str">
        <x:v>Le streaming est inclus dans la logique de formule ; impossible d’isoler un prix de captation seule.</x:v>
      </x:c>
      <x:c r="Q40" s="42" t="str">
        <x:v>https://www.sebastiankuntz.com/live-streaming-live-production</x:v>
      </x:c>
      <x:c r="R40" s="42" t="str">
        <x:v>forfait_a_partir_de</x:v>
      </x:c>
    </x:row>
    <x:row r="41" ht="15" hidden="0" customHeight="1">
      <x:c r="A41" s="2"/>
      <x:c r="B41" s="42" t="str">
        <x:v>CH</x:v>
      </x:c>
      <x:c r="C41" s="43" t="str">
        <x:v>Prestation / option</x:v>
      </x:c>
      <x:c r="D41" s="43" t="str">
        <x:v>captation multicaméra avec régie</x:v>
      </x:c>
      <x:c r="E41" s="43" t="n">
        <x:v>2500</x:v>
      </x:c>
      <x:c r="F41" s="43"/>
      <x:c r="G41" s="42" t="str">
        <x:v>CHF</x:v>
      </x:c>
      <x:c r="H41" s="42" t="str">
        <x:v>journée</x:v>
      </x:c>
      <x:c r="I41" s="42" t="str">
        <x:v>heures non indiquées</x:v>
      </x:c>
      <x:c r="J41" s="42" t="str">
        <x:v>HT</x:v>
      </x:c>
      <x:c r="K41" s="42" t="str">
        <x:v>non datée</x:v>
      </x:c>
      <x:c r="L41" s="44" t="n">
        <x:v>46313</x:v>
      </x:c>
      <x:c r="M41" s="42" t="str">
        <x:v>conférence deux caméras</x:v>
      </x:c>
      <x:c r="N41" s="42" t="str">
        <x:v>régie et équipe exactes à préciser</x:v>
      </x:c>
      <x:c r="O41" s="42" t="str">
        <x:v>Studio 4D2, FAQ conférence</x:v>
      </x:c>
      <x:c r="P41" s="42" t="str">
        <x:v>Ne prouve pas une offre de régie identique à celle du fil rouge.</x:v>
      </x:c>
      <x:c r="Q41" s="42" t="str">
        <x:v>https://www.studio4d2.com/services/couverture-evenementielle</x:v>
      </x:c>
      <x:c r="R41" s="42" t="str">
        <x:v>prix_depart_configuration_a_preciser</x:v>
      </x:c>
    </x:row>
    <x:row r="42" ht="15" hidden="0" customHeight="1">
      <x:c r="A42" s="2"/>
      <x:c r="B42" s="42" t="str">
        <x:v>CH</x:v>
      </x:c>
      <x:c r="C42" s="43" t="str">
        <x:v>Prestation / option</x:v>
      </x:c>
      <x:c r="D42" s="43" t="str">
        <x:v>prestation complète équipe et location</x:v>
      </x:c>
      <x:c r="E42" s="43" t="n">
        <x:v>12500</x:v>
      </x:c>
      <x:c r="F42" s="43" t="n">
        <x:v>12500</x:v>
      </x:c>
      <x:c r="G42" s="42" t="str">
        <x:v>CHF</x:v>
      </x:c>
      <x:c r="H42" s="42" t="str">
        <x:v>prestation</x:v>
      </x:c>
      <x:c r="I42" s="42" t="str">
        <x:v>multi-jours, nombre à préciser</x:v>
      </x:c>
      <x:c r="J42" s="42" t="str">
        <x:v>HT</x:v>
      </x:c>
      <x:c r="K42" s="42" t="str">
        <x:v>non datée</x:v>
      </x:c>
      <x:c r="L42" s="44" t="n">
        <x:v>46313</x:v>
      </x:c>
      <x:c r="M42" s="42" t="str">
        <x:v>multicaméra, streaming, drone conditionnel, aftermovie et contenus sociaux</x:v>
      </x:c>
      <x:c r="N42" s="42" t="str">
        <x:v>effectifs, heures, transport et sonorisation à confirmer</x:v>
      </x:c>
      <x:c r="O42" s="42" t="str">
        <x:v>Studio 4D2, Expérience Live Totale</x:v>
      </x:c>
      <x:c r="P42" s="42" t="str">
        <x:v>Offre groupée ; aucune ventilation de coût humain ; délais variables selon sections du site.</x:v>
      </x:c>
      <x:c r="Q42" s="42" t="str">
        <x:v>https://www.studio4d2.com/services/couverture-evenementielle</x:v>
      </x:c>
      <x:c r="R42" s="42" t="str">
        <x:v>forfait_commercial</x:v>
      </x:c>
    </x:row>
    <x:row r="43" ht="15" hidden="0" customHeight="1">
      <x:c r="A43" s="2"/>
      <x:c r="B43" s="42" t="str">
        <x:v>CH</x:v>
      </x:c>
      <x:c r="C43" s="43" t="str">
        <x:v>Prestation / option</x:v>
      </x:c>
      <x:c r="D43" s="43" t="str">
        <x:v>streaming professionnel</x:v>
      </x:c>
      <x:c r="E43" s="43" t="n">
        <x:v>800</x:v>
      </x:c>
      <x:c r="F43" s="43"/>
      <x:c r="G43" s="42" t="str">
        <x:v>CHF</x:v>
      </x:c>
      <x:c r="H43" s="42" t="str">
        <x:v>journée</x:v>
      </x:c>
      <x:c r="I43" s="42" t="str">
        <x:v>8 à 10 h annoncées</x:v>
      </x:c>
      <x:c r="J43" s="42" t="str">
        <x:v>non précisée</x:v>
      </x:c>
      <x:c r="K43" s="42" t="str">
        <x:v>non datée</x:v>
      </x:c>
      <x:c r="L43" s="44" t="n">
        <x:v>46313</x:v>
      </x:c>
      <x:c r="M43" s="42" t="str">
        <x:v>Starter : opérateur, caméra Full HD, micro, encodeur</x:v>
      </x:c>
      <x:c r="N43" s="42" t="str">
        <x:v>transport, montage et taxes non explicités</x:v>
      </x:c>
      <x:c r="O43" s="42" t="str">
        <x:v>Suisse, Sebastian Kuntz</x:v>
      </x:c>
      <x:c r="P43" s="42" t="str">
        <x:v>Le streaming est inclus dans la logique de formule ; impossible d’isoler un prix de captation seule.</x:v>
      </x:c>
      <x:c r="Q43" s="42" t="str">
        <x:v>https://www.sebastiankuntz.com/live-streaming-live-production</x:v>
      </x:c>
      <x:c r="R43" s="42" t="str">
        <x:v>forfait_a_partir_de</x:v>
      </x:c>
    </x:row>
    <x:row r="44" ht="15" hidden="0" customHeight="1">
      <x:c r="A44" s="2"/>
      <x:c r="B44" s="42" t="str">
        <x:v>CH</x:v>
      </x:c>
      <x:c r="C44" s="43" t="str">
        <x:v>Prestation / option</x:v>
      </x:c>
      <x:c r="D44" s="43" t="str">
        <x:v>streaming professionnel</x:v>
      </x:c>
      <x:c r="E44" s="43" t="n">
        <x:v>300</x:v>
      </x:c>
      <x:c r="F44" s="43" t="n">
        <x:v>600</x:v>
      </x:c>
      <x:c r="G44" s="42" t="str">
        <x:v>CHF</x:v>
      </x:c>
      <x:c r="H44" s="42" t="str">
        <x:v>option</x:v>
      </x:c>
      <x:c r="I44" s="42" t="str">
        <x:v>durée non précisée</x:v>
      </x:c>
      <x:c r="J44" s="42" t="str">
        <x:v>HT</x:v>
      </x:c>
      <x:c r="K44" s="42" t="str">
        <x:v>non datée</x:v>
      </x:c>
      <x:c r="L44" s="44" t="n">
        <x:v>46313</x:v>
      </x:c>
      <x:c r="M44" s="42" t="str">
        <x:v>diffusion vers chaîne client</x:v>
      </x:c>
      <x:c r="N44" s="42" t="str">
        <x:v>captation principale et plateforme dédiée</x:v>
      </x:c>
      <x:c r="O44" s="42" t="str">
        <x:v>Studio 4D2, option streaming</x:v>
      </x:c>
      <x:c r="P44" s="42" t="str">
        <x:v>Option : ce n’est pas le prix d’une prestation complète de direct.</x:v>
      </x:c>
      <x:c r="Q44" s="42" t="str">
        <x:v>https://www.studio4d2.com/services/couverture-evenementielle</x:v>
      </x:c>
      <x:c r="R44" s="42" t="str">
        <x:v>option_complementaire</x:v>
      </x:c>
    </x:row>
    <x:row r="45" ht="24" hidden="0" customHeight="1">
      <x:c r="A45" s="2"/>
      <x:c r="B45" s="42" t="str">
        <x:v>FR</x:v>
      </x:c>
      <x:c r="C45" s="43" t="str">
        <x:v>Prestation / option</x:v>
      </x:c>
      <x:c r="D45" s="43" t="str">
        <x:v>aftermovie</x:v>
      </x:c>
      <x:c r="E45" s="43" t="n">
        <x:v>800</x:v>
      </x:c>
      <x:c r="F45" s="43" t="n">
        <x:v>2000</x:v>
      </x:c>
      <x:c r="G45" s="42" t="str">
        <x:v>EUR</x:v>
      </x:c>
      <x:c r="H45" s="42" t="str">
        <x:v>prestation</x:v>
      </x:c>
      <x:c r="I45" s="42" t="str">
        <x:v>durée de captation non précisée</x:v>
      </x:c>
      <x:c r="J45" s="42" t="str">
        <x:v>HT</x:v>
      </x:c>
      <x:c r="K45" s="42" t="str">
        <x:v>page titrée tarifs 2026 ; publication non datée</x:v>
      </x:c>
      <x:c r="L45" s="44" t="n">
        <x:v>46313</x:v>
      </x:c>
      <x:c r="M45" s="42" t="str">
        <x:v>film 1 à 3 min, captation une caméra</x:v>
      </x:c>
      <x:c r="N45" s="42" t="str">
        <x:v>options et périmètre à confirmer au devis</x:v>
      </x:c>
      <x:c r="O45" s="42" t="str">
        <x:v>offre Elevent Record</x:v>
      </x:c>
      <x:c r="P45" s="42" t="str">
        <x:v>Fourchette commerciale d’un prestataire ; pas échantillon statistique. Prestation complète limitée à image/son de la formule, pas sonorisation et lumière de salle.</x:v>
      </x:c>
      <x:c r="Q45" s="42" t="str">
        <x:v>https://eleventrecord.fr/tarifs/</x:v>
      </x:c>
      <x:c r="R45" s="42" t="str">
        <x:v>forfait_prestataire_indicatif</x:v>
      </x:c>
    </x:row>
    <x:row r="46" ht="15" hidden="0" customHeight="1">
      <x:c r="A46" s="2"/>
      <x:c r="B46" s="42" t="str">
        <x:v>FR</x:v>
      </x:c>
      <x:c r="C46" s="43" t="str">
        <x:v>Prestation / option</x:v>
      </x:c>
      <x:c r="D46" s="43" t="str">
        <x:v>aftermovie</x:v>
      </x:c>
      <x:c r="E46" s="43" t="n">
        <x:v>1705</x:v>
      </x:c>
      <x:c r="F46" s="43" t="n">
        <x:v>1705</x:v>
      </x:c>
      <x:c r="G46" s="42" t="str">
        <x:v>EUR</x:v>
      </x:c>
      <x:c r="H46" s="42" t="str">
        <x:v>prestation</x:v>
      </x:c>
      <x:c r="I46" s="42" t="str">
        <x:v>1 jour tournage + 1,5 jour montage</x:v>
      </x:c>
      <x:c r="J46" s="42" t="str">
        <x:v>HT</x:v>
      </x:c>
      <x:c r="K46" s="42" t="str">
        <x:v>non datée</x:v>
      </x:c>
      <x:c r="L46" s="44" t="n">
        <x:v>46313</x:v>
      </x:c>
      <x:c r="M46" s="42" t="str">
        <x:v>un cadreur, kit image, HF, stabilisateur, finition et musique</x:v>
      </x:c>
      <x:c r="N46" s="42" t="str">
        <x:v>drone, sous-titres et déplacement hors Île-de-France</x:v>
      </x:c>
      <x:c r="O46" s="42" t="str">
        <x:v>LittleBox Films</x:v>
      </x:c>
      <x:c r="P46" s="42" t="str">
        <x:v>Durée journée non précisée. Vérifier licence effective selon usage.</x:v>
      </x:c>
      <x:c r="Q46" s="42" t="str">
        <x:v>https://www.littleboxfilms.com/captation-evenement/</x:v>
      </x:c>
      <x:c r="R46" s="42" t="str">
        <x:v>forfait_prestataire</x:v>
      </x:c>
    </x:row>
    <x:row r="47" ht="24" hidden="0" customHeight="1">
      <x:c r="A47" s="2"/>
      <x:c r="B47" s="42" t="str">
        <x:v>FR</x:v>
      </x:c>
      <x:c r="C47" s="43" t="str">
        <x:v>Prestation / option</x:v>
      </x:c>
      <x:c r="D47" s="43" t="str">
        <x:v>captation multicaméra avec régie</x:v>
      </x:c>
      <x:c r="E47" s="43" t="n">
        <x:v>3000</x:v>
      </x:c>
      <x:c r="F47" s="43" t="n">
        <x:v>6000</x:v>
      </x:c>
      <x:c r="G47" s="42" t="str">
        <x:v>EUR</x:v>
      </x:c>
      <x:c r="H47" s="42" t="str">
        <x:v>prestation</x:v>
      </x:c>
      <x:c r="I47" s="42" t="str">
        <x:v>durée non précisée pour ce poste</x:v>
      </x:c>
      <x:c r="J47" s="42" t="str">
        <x:v>HT</x:v>
      </x:c>
      <x:c r="K47" s="42" t="str">
        <x:v>page titrée tarifs 2026 ; publication non datée</x:v>
      </x:c>
      <x:c r="L47" s="44" t="n">
        <x:v>46313</x:v>
      </x:c>
      <x:c r="M47" s="42" t="str">
        <x:v>3 à 4 caméras, mélangeur et enregistrement</x:v>
      </x:c>
      <x:c r="N47" s="42" t="str">
        <x:v>options et périmètre à confirmer au devis</x:v>
      </x:c>
      <x:c r="O47" s="42" t="str">
        <x:v>offre Elevent Record</x:v>
      </x:c>
      <x:c r="P47" s="42" t="str">
        <x:v>Fourchette commerciale d’un prestataire ; pas échantillon statistique. Prestation complète limitée à image/son de la formule, pas sonorisation et lumière de salle.</x:v>
      </x:c>
      <x:c r="Q47" s="42" t="str">
        <x:v>https://eleventrecord.fr/tarifs/</x:v>
      </x:c>
      <x:c r="R47" s="42" t="str">
        <x:v>forfait_prestataire_indicatif</x:v>
      </x:c>
    </x:row>
    <x:row r="48" ht="24" hidden="0" customHeight="1">
      <x:c r="A48" s="2"/>
      <x:c r="B48" s="42" t="str">
        <x:v>FR</x:v>
      </x:c>
      <x:c r="C48" s="43" t="str">
        <x:v>Prestation / option</x:v>
      </x:c>
      <x:c r="D48" s="43" t="str">
        <x:v>captation simple conférence</x:v>
      </x:c>
      <x:c r="E48" s="43" t="n">
        <x:v>800</x:v>
      </x:c>
      <x:c r="F48" s="43" t="n">
        <x:v>1500</x:v>
      </x:c>
      <x:c r="G48" s="42" t="str">
        <x:v>EUR</x:v>
      </x:c>
      <x:c r="H48" s="42" t="str">
        <x:v>prestation</x:v>
      </x:c>
      <x:c r="I48" s="42" t="str">
        <x:v>demi-journée</x:v>
      </x:c>
      <x:c r="J48" s="42" t="str">
        <x:v>HT</x:v>
      </x:c>
      <x:c r="K48" s="42" t="str">
        <x:v>page titrée tarifs 2026 ; publication non datée</x:v>
      </x:c>
      <x:c r="L48" s="44" t="n">
        <x:v>46313</x:v>
      </x:c>
      <x:c r="M48" s="42" t="str">
        <x:v>une caméra ; rushes ou résumé selon formule</x:v>
      </x:c>
      <x:c r="N48" s="42" t="str">
        <x:v>options et périmètre à confirmer au devis</x:v>
      </x:c>
      <x:c r="O48" s="42" t="str">
        <x:v>offre Elevent Record</x:v>
      </x:c>
      <x:c r="P48" s="42" t="str">
        <x:v>Fourchette commerciale d’un prestataire ; pas échantillon statistique. Prestation complète limitée à image/son de la formule, pas sonorisation et lumière de salle.</x:v>
      </x:c>
      <x:c r="Q48" s="42" t="str">
        <x:v>https://eleventrecord.fr/tarifs/</x:v>
      </x:c>
      <x:c r="R48" s="42" t="str">
        <x:v>forfait_prestataire_indicatif</x:v>
      </x:c>
    </x:row>
    <x:row r="49" ht="24" hidden="0" customHeight="1">
      <x:c r="A49" s="2"/>
      <x:c r="B49" s="42" t="str">
        <x:v>FR</x:v>
      </x:c>
      <x:c r="C49" s="43" t="str">
        <x:v>Prestation / option</x:v>
      </x:c>
      <x:c r="D49" s="43" t="str">
        <x:v>prestation complète équipe et location</x:v>
      </x:c>
      <x:c r="E49" s="43" t="n">
        <x:v>1800</x:v>
      </x:c>
      <x:c r="F49" s="43" t="n">
        <x:v>3000</x:v>
      </x:c>
      <x:c r="G49" s="42" t="str">
        <x:v>EUR</x:v>
      </x:c>
      <x:c r="H49" s="42" t="str">
        <x:v>prestation</x:v>
      </x:c>
      <x:c r="I49" s="42" t="str">
        <x:v>journée</x:v>
      </x:c>
      <x:c r="J49" s="42" t="str">
        <x:v>HT</x:v>
      </x:c>
      <x:c r="K49" s="42" t="str">
        <x:v>page titrée tarifs 2026 ; publication non datée</x:v>
      </x:c>
      <x:c r="L49" s="44" t="n">
        <x:v>46313</x:v>
      </x:c>
      <x:c r="M49" s="42" t="str">
        <x:v>2 caméras, intégrales et aftermovie ; configuration limitée</x:v>
      </x:c>
      <x:c r="N49" s="42" t="str">
        <x:v>options et périmètre à confirmer au devis</x:v>
      </x:c>
      <x:c r="O49" s="42" t="str">
        <x:v>offre Elevent Record</x:v>
      </x:c>
      <x:c r="P49" s="42" t="str">
        <x:v>Fourchette commerciale d’un prestataire ; pas échantillon statistique. Prestation complète limitée à image/son de la formule, pas sonorisation et lumière de salle.</x:v>
      </x:c>
      <x:c r="Q49" s="42" t="str">
        <x:v>https://eleventrecord.fr/tarifs/</x:v>
      </x:c>
      <x:c r="R49" s="42" t="str">
        <x:v>forfait_prestataire_indicatif</x:v>
      </x:c>
    </x:row>
    <x:row r="50" ht="24" hidden="0" customHeight="1">
      <x:c r="A50" s="2"/>
      <x:c r="B50" s="42" t="str">
        <x:v>FR</x:v>
      </x:c>
      <x:c r="C50" s="43" t="str">
        <x:v>Prestation / option</x:v>
      </x:c>
      <x:c r="D50" s="43" t="str">
        <x:v>streaming professionnel</x:v>
      </x:c>
      <x:c r="E50" s="43" t="n">
        <x:v>2500</x:v>
      </x:c>
      <x:c r="F50" s="43" t="n">
        <x:v>7000</x:v>
      </x:c>
      <x:c r="G50" s="42" t="str">
        <x:v>EUR</x:v>
      </x:c>
      <x:c r="H50" s="42" t="str">
        <x:v>prestation</x:v>
      </x:c>
      <x:c r="I50" s="42" t="str">
        <x:v>durée non précisée</x:v>
      </x:c>
      <x:c r="J50" s="42" t="str">
        <x:v>HT</x:v>
      </x:c>
      <x:c r="K50" s="42" t="str">
        <x:v>page titrée tarifs 2026 ; publication non datée</x:v>
      </x:c>
      <x:c r="L50" s="44" t="n">
        <x:v>46313</x:v>
      </x:c>
      <x:c r="M50" s="42" t="str">
        <x:v>régie et encodage</x:v>
      </x:c>
      <x:c r="N50" s="42" t="str">
        <x:v>options et périmètre à confirmer au devis</x:v>
      </x:c>
      <x:c r="O50" s="42" t="str">
        <x:v>offre Elevent Record</x:v>
      </x:c>
      <x:c r="P50" s="42" t="str">
        <x:v>Fourchette commerciale d’un prestataire ; pas échantillon statistique. Prestation complète limitée à image/son de la formule, pas sonorisation et lumière de salle.</x:v>
      </x:c>
      <x:c r="Q50" s="42" t="str">
        <x:v>https://eleventrecord.fr/tarifs/</x:v>
      </x:c>
      <x:c r="R50" s="42" t="str">
        <x:v>forfait_prestataire_indicatif</x:v>
      </x:c>
    </x:row>
    <x:row r="51" ht="15" hidden="0" customHeight="1">
      <x:c r="A51" s="2"/>
      <x:c r="B51" s="42" t="str">
        <x:v>FR</x:v>
      </x:c>
      <x:c r="C51" s="43" t="str">
        <x:v>Prestation / option</x:v>
      </x:c>
      <x:c r="D51" s="43" t="str">
        <x:v>streaming professionnel</x:v>
      </x:c>
      <x:c r="E51" s="43" t="n">
        <x:v>2000</x:v>
      </x:c>
      <x:c r="F51" s="43" t="n">
        <x:v>2000</x:v>
      </x:c>
      <x:c r="G51" s="42" t="str">
        <x:v>EUR</x:v>
      </x:c>
      <x:c r="H51" s="42" t="str">
        <x:v>prestation</x:v>
      </x:c>
      <x:c r="I51" s="42" t="str">
        <x:v>jusqu’à 8 h sur site</x:v>
      </x:c>
      <x:c r="J51" s="42" t="str">
        <x:v>HT</x:v>
      </x:c>
      <x:c r="K51" s="42" t="str">
        <x:v>non datée</x:v>
      </x:c>
      <x:c r="L51" s="44" t="n">
        <x:v>46313</x:v>
      </x:c>
      <x:c r="M51" s="42" t="str">
        <x:v>base 1750 + direct 250 ; trois PTZ et régie</x:v>
      </x:c>
      <x:c r="N51" s="42" t="str">
        <x:v>sonorisation et installation veille en option</x:v>
      </x:c>
      <x:c r="O51" s="42" t="str">
        <x:v>Nomacast</x:v>
      </x:c>
      <x:c r="P51" s="42" t="str">
        <x:v>Prix calculé par addition d’options publiées, pas prix autonome de technicien PTZ.</x:v>
      </x:c>
      <x:c r="Q51" s="42" t="str">
        <x:v>https://www.nomacast.fr/tarifs</x:v>
      </x:c>
      <x:c r="R51" s="42" t="str">
        <x:v>forfait_plus_option</x:v>
      </x:c>
    </x:row>
    <x:row r="52" ht="15" hidden="0" customHeight="1">
      <x:c r="A52" s="2"/>
      <x:c r="B52" s="42" t="str">
        <x:v>BE</x:v>
      </x:c>
      <x:c r="C52" s="43" t="str">
        <x:v>Absence</x:v>
      </x:c>
      <x:c r="D52" s="43" t="str">
        <x:v>cadreur</x:v>
      </x:c>
      <x:c r="E52" s="43"/>
      <x:c r="F52" s="43"/>
      <x:c r="G52" s="42" t="str">
        <x:v>EUR</x:v>
      </x:c>
      <x:c r="H52" s="42" t="str">
        <x:v>non disponible</x:v>
      </x:c>
      <x:c r="I52" s="42" t="str">
        <x:v>non disponible</x:v>
      </x:c>
      <x:c r="J52" s="42" t="str">
        <x:v>indéterminée</x:v>
      </x:c>
      <x:c r="K52" s="42" t="str">
        <x:v>absence de montant vérifié dans le corpus</x:v>
      </x:c>
      <x:c r="L52" s="44" t="n">
        <x:v>46313</x:v>
      </x:c>
      <x:c r="M52" s="42" t="str">
        <x:v>aucun honoraire autonome retenu avec périmètre suffisant</x:v>
      </x:c>
      <x:c r="N52" s="42" t="str">
        <x:v>aucune déduction à partir de salaire ou forfait groupé</x:v>
      </x:c>
      <x:c r="O52" s="42" t="str">
        <x:v>poste indépendant isolé</x:v>
      </x:c>
      <x:c r="P52" s="42" t="str">
        <x:v>Le corpus peut contenir des salaires ou des forfaits incluant ce métier ; ils ne donnent pas son prix facturé autonome.</x:v>
      </x:c>
      <x:c r="Q52" s="42" t="str">
        <x:v>Absence de source tarifaire exploitable pour ce poste</x:v>
      </x:c>
      <x:c r="R52" s="42" t="str">
        <x:v>honoraires_autonomes_absents_du_corpus</x:v>
      </x:c>
    </x:row>
    <x:row r="53" ht="24" hidden="0" customHeight="1">
      <x:c r="A53" s="2"/>
      <x:c r="B53" s="42" t="str">
        <x:v>BE</x:v>
      </x:c>
      <x:c r="C53" s="43" t="str">
        <x:v>Absence</x:v>
      </x:c>
      <x:c r="D53" s="43" t="str">
        <x:v>ingénieur du son</x:v>
      </x:c>
      <x:c r="E53" s="43"/>
      <x:c r="F53" s="43"/>
      <x:c r="G53" s="42" t="str">
        <x:v>EUR</x:v>
      </x:c>
      <x:c r="H53" s="42" t="str">
        <x:v>non disponible</x:v>
      </x:c>
      <x:c r="I53" s="42" t="str">
        <x:v>non disponible</x:v>
      </x:c>
      <x:c r="J53" s="42" t="str">
        <x:v>indéterminée</x:v>
      </x:c>
      <x:c r="K53" s="42" t="str">
        <x:v>absence de montant vérifié dans le corpus</x:v>
      </x:c>
      <x:c r="L53" s="44" t="n">
        <x:v>46313</x:v>
      </x:c>
      <x:c r="M53" s="42" t="str">
        <x:v>aucun prix public de périmètre assez précis retenu</x:v>
      </x:c>
      <x:c r="N53" s="42" t="str">
        <x:v>aucune estimation nationale</x:v>
      </x:c>
      <x:c r="O53" s="42" t="str">
        <x:v>recherche documentaire limitée aux sources retenues</x:v>
      </x:c>
      <x:c r="P53" s="42" t="str">
        <x:v>Absence dans ce corpus, pas preuve d’absence de tarifs publics ailleurs. Aucun montant inventé ; simulations dans module-12.json.</x:v>
      </x:c>
      <x:c r="Q53" s="42" t="str">
        <x:v>Absence de source tarifaire exploitable pour ce poste</x:v>
      </x:c>
      <x:c r="R53" s="42" t="str">
        <x:v>absence_dans_corpus</x:v>
      </x:c>
    </x:row>
    <x:row r="54" ht="15" hidden="0" customHeight="1">
      <x:c r="A54" s="2"/>
      <x:c r="B54" s="42" t="str">
        <x:v>BE</x:v>
      </x:c>
      <x:c r="C54" s="43" t="str">
        <x:v>Absence</x:v>
      </x:c>
      <x:c r="D54" s="43" t="str">
        <x:v>ingénieur du son</x:v>
      </x:c>
      <x:c r="E54" s="43"/>
      <x:c r="F54" s="43"/>
      <x:c r="G54" s="42" t="str">
        <x:v>EUR</x:v>
      </x:c>
      <x:c r="H54" s="42" t="str">
        <x:v>non disponible</x:v>
      </x:c>
      <x:c r="I54" s="42" t="str">
        <x:v>non disponible</x:v>
      </x:c>
      <x:c r="J54" s="42" t="str">
        <x:v>indéterminée</x:v>
      </x:c>
      <x:c r="K54" s="42" t="str">
        <x:v>absence de montant vérifié dans le corpus</x:v>
      </x:c>
      <x:c r="L54" s="44" t="n">
        <x:v>46313</x:v>
      </x:c>
      <x:c r="M54" s="42" t="str">
        <x:v>aucun honoraire autonome retenu avec périmètre suffisant</x:v>
      </x:c>
      <x:c r="N54" s="42" t="str">
        <x:v>aucune déduction à partir de salaire ou forfait groupé</x:v>
      </x:c>
      <x:c r="O54" s="42" t="str">
        <x:v>poste indépendant isolé</x:v>
      </x:c>
      <x:c r="P54" s="42" t="str">
        <x:v>Le corpus peut contenir des salaires ou des forfaits incluant ce métier ; ils ne donnent pas son prix facturé autonome.</x:v>
      </x:c>
      <x:c r="Q54" s="42" t="str">
        <x:v>Absence de source tarifaire exploitable pour ce poste</x:v>
      </x:c>
      <x:c r="R54" s="42" t="str">
        <x:v>honoraires_autonomes_absents_du_corpus</x:v>
      </x:c>
    </x:row>
    <x:row r="55" ht="24" hidden="0" customHeight="1">
      <x:c r="A55" s="2"/>
      <x:c r="B55" s="42" t="str">
        <x:v>BE</x:v>
      </x:c>
      <x:c r="C55" s="43" t="str">
        <x:v>Absence</x:v>
      </x:c>
      <x:c r="D55" s="43" t="str">
        <x:v>opérateur PTZ</x:v>
      </x:c>
      <x:c r="E55" s="43"/>
      <x:c r="F55" s="43"/>
      <x:c r="G55" s="42" t="str">
        <x:v>EUR</x:v>
      </x:c>
      <x:c r="H55" s="42" t="str">
        <x:v>non disponible</x:v>
      </x:c>
      <x:c r="I55" s="42" t="str">
        <x:v>non disponible</x:v>
      </x:c>
      <x:c r="J55" s="42" t="str">
        <x:v>indéterminée</x:v>
      </x:c>
      <x:c r="K55" s="42" t="str">
        <x:v>absence de montant vérifié dans le corpus</x:v>
      </x:c>
      <x:c r="L55" s="44" t="n">
        <x:v>46313</x:v>
      </x:c>
      <x:c r="M55" s="42" t="str">
        <x:v>aucun prix public de périmètre assez précis retenu</x:v>
      </x:c>
      <x:c r="N55" s="42" t="str">
        <x:v>aucune estimation nationale</x:v>
      </x:c>
      <x:c r="O55" s="42" t="str">
        <x:v>recherche documentaire limitée aux sources retenues</x:v>
      </x:c>
      <x:c r="P55" s="42" t="str">
        <x:v>Absence dans ce corpus, pas preuve d’absence de tarifs publics ailleurs. Aucun montant inventé ; simulations dans module-12.json.</x:v>
      </x:c>
      <x:c r="Q55" s="42" t="str">
        <x:v>Absence de source tarifaire exploitable pour ce poste</x:v>
      </x:c>
      <x:c r="R55" s="42" t="str">
        <x:v>absence_dans_corpus</x:v>
      </x:c>
    </x:row>
    <x:row r="56" ht="15" hidden="0" customHeight="1">
      <x:c r="A56" s="2"/>
      <x:c r="B56" s="42" t="str">
        <x:v>BE</x:v>
      </x:c>
      <x:c r="C56" s="43" t="str">
        <x:v>Absence</x:v>
      </x:c>
      <x:c r="D56" s="43" t="str">
        <x:v>opérateur PTZ</x:v>
      </x:c>
      <x:c r="E56" s="43"/>
      <x:c r="F56" s="43"/>
      <x:c r="G56" s="42" t="str">
        <x:v>EUR</x:v>
      </x:c>
      <x:c r="H56" s="42" t="str">
        <x:v>non disponible</x:v>
      </x:c>
      <x:c r="I56" s="42" t="str">
        <x:v>non disponible</x:v>
      </x:c>
      <x:c r="J56" s="42" t="str">
        <x:v>indéterminée</x:v>
      </x:c>
      <x:c r="K56" s="42" t="str">
        <x:v>absence de montant vérifié dans le corpus</x:v>
      </x:c>
      <x:c r="L56" s="44" t="n">
        <x:v>46313</x:v>
      </x:c>
      <x:c r="M56" s="42" t="str">
        <x:v>aucun honoraire autonome retenu avec périmètre suffisant</x:v>
      </x:c>
      <x:c r="N56" s="42" t="str">
        <x:v>aucune déduction à partir de salaire ou forfait groupé</x:v>
      </x:c>
      <x:c r="O56" s="42" t="str">
        <x:v>poste indépendant isolé</x:v>
      </x:c>
      <x:c r="P56" s="42" t="str">
        <x:v>Le corpus peut contenir des salaires ou des forfaits incluant ce métier ; ils ne donnent pas son prix facturé autonome.</x:v>
      </x:c>
      <x:c r="Q56" s="42" t="str">
        <x:v>Absence de source tarifaire exploitable pour ce poste</x:v>
      </x:c>
      <x:c r="R56" s="42" t="str">
        <x:v>honoraires_autonomes_absents_du_corpus</x:v>
      </x:c>
    </x:row>
    <x:row r="57" ht="15" hidden="0" customHeight="1">
      <x:c r="A57" s="2"/>
      <x:c r="B57" s="42" t="str">
        <x:v>BE</x:v>
      </x:c>
      <x:c r="C57" s="43" t="str">
        <x:v>Absence</x:v>
      </x:c>
      <x:c r="D57" s="43" t="str">
        <x:v>réalisateur multicaméra</x:v>
      </x:c>
      <x:c r="E57" s="43"/>
      <x:c r="F57" s="43"/>
      <x:c r="G57" s="42" t="str">
        <x:v>EUR</x:v>
      </x:c>
      <x:c r="H57" s="42" t="str">
        <x:v>non disponible</x:v>
      </x:c>
      <x:c r="I57" s="42" t="str">
        <x:v>non disponible</x:v>
      </x:c>
      <x:c r="J57" s="42" t="str">
        <x:v>indéterminée</x:v>
      </x:c>
      <x:c r="K57" s="42" t="str">
        <x:v>absence de montant vérifié dans le corpus</x:v>
      </x:c>
      <x:c r="L57" s="44" t="n">
        <x:v>46313</x:v>
      </x:c>
      <x:c r="M57" s="42" t="str">
        <x:v>aucun honoraire autonome retenu avec périmètre suffisant</x:v>
      </x:c>
      <x:c r="N57" s="42" t="str">
        <x:v>aucune déduction à partir de salaire ou forfait groupé</x:v>
      </x:c>
      <x:c r="O57" s="42" t="str">
        <x:v>poste indépendant isolé</x:v>
      </x:c>
      <x:c r="P57" s="42" t="str">
        <x:v>Le corpus peut contenir des salaires ou des forfaits incluant ce métier ; ils ne donnent pas son prix facturé autonome.</x:v>
      </x:c>
      <x:c r="Q57" s="42" t="str">
        <x:v>Absence de source tarifaire exploitable pour ce poste</x:v>
      </x:c>
      <x:c r="R57" s="42" t="str">
        <x:v>honoraires_autonomes_absents_du_corpus</x:v>
      </x:c>
    </x:row>
    <x:row r="58" ht="24" hidden="0" customHeight="1">
      <x:c r="A58" s="2"/>
      <x:c r="B58" s="42" t="str">
        <x:v>BE</x:v>
      </x:c>
      <x:c r="C58" s="43" t="str">
        <x:v>Absence</x:v>
      </x:c>
      <x:c r="D58" s="43" t="str">
        <x:v>régisseur audiovisuel</x:v>
      </x:c>
      <x:c r="E58" s="43"/>
      <x:c r="F58" s="43"/>
      <x:c r="G58" s="42" t="str">
        <x:v>EUR</x:v>
      </x:c>
      <x:c r="H58" s="42" t="str">
        <x:v>non disponible</x:v>
      </x:c>
      <x:c r="I58" s="42" t="str">
        <x:v>non disponible</x:v>
      </x:c>
      <x:c r="J58" s="42" t="str">
        <x:v>indéterminée</x:v>
      </x:c>
      <x:c r="K58" s="42" t="str">
        <x:v>absence de montant vérifié dans le corpus</x:v>
      </x:c>
      <x:c r="L58" s="44" t="n">
        <x:v>46313</x:v>
      </x:c>
      <x:c r="M58" s="42" t="str">
        <x:v>aucun prix public de périmètre assez précis retenu</x:v>
      </x:c>
      <x:c r="N58" s="42" t="str">
        <x:v>aucune estimation nationale</x:v>
      </x:c>
      <x:c r="O58" s="42" t="str">
        <x:v>recherche documentaire limitée aux sources retenues</x:v>
      </x:c>
      <x:c r="P58" s="42" t="str">
        <x:v>Absence dans ce corpus, pas preuve d’absence de tarifs publics ailleurs. Aucun montant inventé ; simulations dans module-12.json.</x:v>
      </x:c>
      <x:c r="Q58" s="42" t="str">
        <x:v>Absence de source tarifaire exploitable pour ce poste</x:v>
      </x:c>
      <x:c r="R58" s="42" t="str">
        <x:v>absence_dans_corpus</x:v>
      </x:c>
    </x:row>
    <x:row r="59" ht="15" hidden="0" customHeight="1">
      <x:c r="A59" s="2"/>
      <x:c r="B59" s="42" t="str">
        <x:v>BE</x:v>
      </x:c>
      <x:c r="C59" s="43" t="str">
        <x:v>Absence</x:v>
      </x:c>
      <x:c r="D59" s="43" t="str">
        <x:v>régisseur audiovisuel</x:v>
      </x:c>
      <x:c r="E59" s="43"/>
      <x:c r="F59" s="43"/>
      <x:c r="G59" s="42" t="str">
        <x:v>EUR</x:v>
      </x:c>
      <x:c r="H59" s="42" t="str">
        <x:v>non disponible</x:v>
      </x:c>
      <x:c r="I59" s="42" t="str">
        <x:v>non disponible</x:v>
      </x:c>
      <x:c r="J59" s="42" t="str">
        <x:v>indéterminée</x:v>
      </x:c>
      <x:c r="K59" s="42" t="str">
        <x:v>absence de montant vérifié dans le corpus</x:v>
      </x:c>
      <x:c r="L59" s="44" t="n">
        <x:v>46313</x:v>
      </x:c>
      <x:c r="M59" s="42" t="str">
        <x:v>aucun honoraire autonome retenu avec périmètre suffisant</x:v>
      </x:c>
      <x:c r="N59" s="42" t="str">
        <x:v>aucune déduction à partir de salaire ou forfait groupé</x:v>
      </x:c>
      <x:c r="O59" s="42" t="str">
        <x:v>poste indépendant isolé</x:v>
      </x:c>
      <x:c r="P59" s="42" t="str">
        <x:v>Le corpus peut contenir des salaires ou des forfaits incluant ce métier ; ils ne donnent pas son prix facturé autonome.</x:v>
      </x:c>
      <x:c r="Q59" s="42" t="str">
        <x:v>Absence de source tarifaire exploitable pour ce poste</x:v>
      </x:c>
      <x:c r="R59" s="42" t="str">
        <x:v>honoraires_autonomes_absents_du_corpus</x:v>
      </x:c>
    </x:row>
    <x:row r="60" ht="15" hidden="0" customHeight="1">
      <x:c r="A60" s="2"/>
      <x:c r="B60" s="42" t="str">
        <x:v>BE</x:v>
      </x:c>
      <x:c r="C60" s="43" t="str">
        <x:v>Absence</x:v>
      </x:c>
      <x:c r="D60" s="43" t="str">
        <x:v>technicien du son</x:v>
      </x:c>
      <x:c r="E60" s="43"/>
      <x:c r="F60" s="43"/>
      <x:c r="G60" s="42" t="str">
        <x:v>EUR</x:v>
      </x:c>
      <x:c r="H60" s="42" t="str">
        <x:v>non disponible</x:v>
      </x:c>
      <x:c r="I60" s="42" t="str">
        <x:v>non disponible</x:v>
      </x:c>
      <x:c r="J60" s="42" t="str">
        <x:v>indéterminée</x:v>
      </x:c>
      <x:c r="K60" s="42" t="str">
        <x:v>absence de montant vérifié dans le corpus</x:v>
      </x:c>
      <x:c r="L60" s="44" t="n">
        <x:v>46313</x:v>
      </x:c>
      <x:c r="M60" s="42" t="str">
        <x:v>aucun honoraire autonome retenu avec périmètre suffisant</x:v>
      </x:c>
      <x:c r="N60" s="42" t="str">
        <x:v>aucune déduction à partir de salaire ou forfait groupé</x:v>
      </x:c>
      <x:c r="O60" s="42" t="str">
        <x:v>poste indépendant isolé</x:v>
      </x:c>
      <x:c r="P60" s="42" t="str">
        <x:v>Le corpus peut contenir des salaires ou des forfaits incluant ce métier ; ils ne donnent pas son prix facturé autonome.</x:v>
      </x:c>
      <x:c r="Q60" s="42" t="str">
        <x:v>Absence de source tarifaire exploitable pour ce poste</x:v>
      </x:c>
      <x:c r="R60" s="42" t="str">
        <x:v>honoraires_autonomes_absents_du_corpus</x:v>
      </x:c>
    </x:row>
    <x:row r="61" ht="15" hidden="0" customHeight="1">
      <x:c r="A61" s="2"/>
      <x:c r="B61" s="42" t="str">
        <x:v>BE</x:v>
      </x:c>
      <x:c r="C61" s="43" t="str">
        <x:v>Absence</x:v>
      </x:c>
      <x:c r="D61" s="43" t="str">
        <x:v>technicien lumière</x:v>
      </x:c>
      <x:c r="E61" s="43"/>
      <x:c r="F61" s="43"/>
      <x:c r="G61" s="42" t="str">
        <x:v>EUR</x:v>
      </x:c>
      <x:c r="H61" s="42" t="str">
        <x:v>non disponible</x:v>
      </x:c>
      <x:c r="I61" s="42" t="str">
        <x:v>non disponible</x:v>
      </x:c>
      <x:c r="J61" s="42" t="str">
        <x:v>indéterminée</x:v>
      </x:c>
      <x:c r="K61" s="42" t="str">
        <x:v>absence de montant vérifié dans le corpus</x:v>
      </x:c>
      <x:c r="L61" s="44" t="n">
        <x:v>46313</x:v>
      </x:c>
      <x:c r="M61" s="42" t="str">
        <x:v>aucun honoraire autonome retenu avec périmètre suffisant</x:v>
      </x:c>
      <x:c r="N61" s="42" t="str">
        <x:v>aucune déduction à partir de salaire ou forfait groupé</x:v>
      </x:c>
      <x:c r="O61" s="42" t="str">
        <x:v>poste indépendant isolé</x:v>
      </x:c>
      <x:c r="P61" s="42" t="str">
        <x:v>Le corpus peut contenir des salaires ou des forfaits incluant ce métier ; ils ne donnent pas son prix facturé autonome.</x:v>
      </x:c>
      <x:c r="Q61" s="42" t="str">
        <x:v>Absence de source tarifaire exploitable pour ce poste</x:v>
      </x:c>
      <x:c r="R61" s="42" t="str">
        <x:v>honoraires_autonomes_absents_du_corpus</x:v>
      </x:c>
    </x:row>
    <x:row r="62" ht="24" hidden="0" customHeight="1">
      <x:c r="A62" s="2"/>
      <x:c r="B62" s="42" t="str">
        <x:v>BE</x:v>
      </x:c>
      <x:c r="C62" s="43" t="str">
        <x:v>Absence</x:v>
      </x:c>
      <x:c r="D62" s="43" t="str">
        <x:v>technicien vidéo</x:v>
      </x:c>
      <x:c r="E62" s="43"/>
      <x:c r="F62" s="43"/>
      <x:c r="G62" s="42" t="str">
        <x:v>EUR</x:v>
      </x:c>
      <x:c r="H62" s="42" t="str">
        <x:v>non disponible</x:v>
      </x:c>
      <x:c r="I62" s="42" t="str">
        <x:v>non disponible</x:v>
      </x:c>
      <x:c r="J62" s="42" t="str">
        <x:v>indéterminée</x:v>
      </x:c>
      <x:c r="K62" s="42" t="str">
        <x:v>absence de montant vérifié dans le corpus</x:v>
      </x:c>
      <x:c r="L62" s="44" t="n">
        <x:v>46313</x:v>
      </x:c>
      <x:c r="M62" s="42" t="str">
        <x:v>aucun prix public de périmètre assez précis retenu</x:v>
      </x:c>
      <x:c r="N62" s="42" t="str">
        <x:v>aucune estimation nationale</x:v>
      </x:c>
      <x:c r="O62" s="42" t="str">
        <x:v>recherche documentaire limitée aux sources retenues</x:v>
      </x:c>
      <x:c r="P62" s="42" t="str">
        <x:v>Absence dans ce corpus, pas preuve d’absence de tarifs publics ailleurs. Aucun montant inventé ; simulations dans module-12.json.</x:v>
      </x:c>
      <x:c r="Q62" s="42" t="str">
        <x:v>Absence de source tarifaire exploitable pour ce poste</x:v>
      </x:c>
      <x:c r="R62" s="42" t="str">
        <x:v>absence_dans_corpus</x:v>
      </x:c>
    </x:row>
    <x:row r="63" ht="15" hidden="0" customHeight="1">
      <x:c r="A63" s="2"/>
      <x:c r="B63" s="42" t="str">
        <x:v>BE</x:v>
      </x:c>
      <x:c r="C63" s="43" t="str">
        <x:v>Absence</x:v>
      </x:c>
      <x:c r="D63" s="43" t="str">
        <x:v>technicien vidéo</x:v>
      </x:c>
      <x:c r="E63" s="43"/>
      <x:c r="F63" s="43"/>
      <x:c r="G63" s="42" t="str">
        <x:v>EUR</x:v>
      </x:c>
      <x:c r="H63" s="42" t="str">
        <x:v>non disponible</x:v>
      </x:c>
      <x:c r="I63" s="42" t="str">
        <x:v>non disponible</x:v>
      </x:c>
      <x:c r="J63" s="42" t="str">
        <x:v>indéterminée</x:v>
      </x:c>
      <x:c r="K63" s="42" t="str">
        <x:v>absence de montant vérifié dans le corpus</x:v>
      </x:c>
      <x:c r="L63" s="44" t="n">
        <x:v>46313</x:v>
      </x:c>
      <x:c r="M63" s="42" t="str">
        <x:v>aucun honoraire autonome retenu avec périmètre suffisant</x:v>
      </x:c>
      <x:c r="N63" s="42" t="str">
        <x:v>aucune déduction à partir de salaire ou forfait groupé</x:v>
      </x:c>
      <x:c r="O63" s="42" t="str">
        <x:v>poste indépendant isolé</x:v>
      </x:c>
      <x:c r="P63" s="42" t="str">
        <x:v>Le corpus peut contenir des salaires ou des forfaits incluant ce métier ; ils ne donnent pas son prix facturé autonome.</x:v>
      </x:c>
      <x:c r="Q63" s="42" t="str">
        <x:v>Absence de source tarifaire exploitable pour ce poste</x:v>
      </x:c>
      <x:c r="R63" s="42" t="str">
        <x:v>honoraires_autonomes_absents_du_corpus</x:v>
      </x:c>
    </x:row>
    <x:row r="64" ht="24" hidden="0" customHeight="1">
      <x:c r="A64" s="2"/>
      <x:c r="B64" s="42" t="str">
        <x:v>CA</x:v>
      </x:c>
      <x:c r="C64" s="43" t="str">
        <x:v>Absence</x:v>
      </x:c>
      <x:c r="D64" s="43" t="str">
        <x:v>captation simple conférence</x:v>
      </x:c>
      <x:c r="E64" s="43"/>
      <x:c r="F64" s="43"/>
      <x:c r="G64" s="42" t="str">
        <x:v>CAD</x:v>
      </x:c>
      <x:c r="H64" s="42" t="str">
        <x:v>non disponible</x:v>
      </x:c>
      <x:c r="I64" s="42" t="str">
        <x:v>non disponible</x:v>
      </x:c>
      <x:c r="J64" s="42" t="str">
        <x:v>indéterminée</x:v>
      </x:c>
      <x:c r="K64" s="42" t="str">
        <x:v>absence de montant vérifié dans le corpus</x:v>
      </x:c>
      <x:c r="L64" s="44" t="n">
        <x:v>46313</x:v>
      </x:c>
      <x:c r="M64" s="42" t="str">
        <x:v>aucun prix public de périmètre assez précis retenu</x:v>
      </x:c>
      <x:c r="N64" s="42" t="str">
        <x:v>aucune estimation nationale</x:v>
      </x:c>
      <x:c r="O64" s="42" t="str">
        <x:v>recherche documentaire limitée aux sources retenues</x:v>
      </x:c>
      <x:c r="P64" s="42" t="str">
        <x:v>Absence dans ce corpus, pas preuve d’absence de tarifs publics ailleurs. Aucun montant inventé ; simulations dans module-12.json.</x:v>
      </x:c>
      <x:c r="Q64" s="42" t="str">
        <x:v>Absence de source tarifaire exploitable pour ce poste</x:v>
      </x:c>
      <x:c r="R64" s="42" t="str">
        <x:v>absence_dans_corpus</x:v>
      </x:c>
    </x:row>
    <x:row r="65" ht="24" hidden="0" customHeight="1">
      <x:c r="A65" s="2"/>
      <x:c r="B65" s="42" t="str">
        <x:v>CA</x:v>
      </x:c>
      <x:c r="C65" s="43" t="str">
        <x:v>Absence</x:v>
      </x:c>
      <x:c r="D65" s="43" t="str">
        <x:v>ingénieur du son</x:v>
      </x:c>
      <x:c r="E65" s="43"/>
      <x:c r="F65" s="43"/>
      <x:c r="G65" s="42" t="str">
        <x:v>CAD</x:v>
      </x:c>
      <x:c r="H65" s="42" t="str">
        <x:v>non disponible</x:v>
      </x:c>
      <x:c r="I65" s="42" t="str">
        <x:v>non disponible</x:v>
      </x:c>
      <x:c r="J65" s="42" t="str">
        <x:v>indéterminée</x:v>
      </x:c>
      <x:c r="K65" s="42" t="str">
        <x:v>absence de montant vérifié dans le corpus</x:v>
      </x:c>
      <x:c r="L65" s="44" t="n">
        <x:v>46313</x:v>
      </x:c>
      <x:c r="M65" s="42" t="str">
        <x:v>aucun prix public de périmètre assez précis retenu</x:v>
      </x:c>
      <x:c r="N65" s="42" t="str">
        <x:v>aucune estimation nationale</x:v>
      </x:c>
      <x:c r="O65" s="42" t="str">
        <x:v>recherche documentaire limitée aux sources retenues</x:v>
      </x:c>
      <x:c r="P65" s="42" t="str">
        <x:v>Absence dans ce corpus, pas preuve d’absence de tarifs publics ailleurs. Aucun montant inventé ; simulations dans module-12.json.</x:v>
      </x:c>
      <x:c r="Q65" s="42" t="str">
        <x:v>Absence de source tarifaire exploitable pour ce poste</x:v>
      </x:c>
      <x:c r="R65" s="42" t="str">
        <x:v>absence_dans_corpus</x:v>
      </x:c>
    </x:row>
    <x:row r="66" ht="15" hidden="0" customHeight="1">
      <x:c r="A66" s="2"/>
      <x:c r="B66" s="42" t="str">
        <x:v>CA</x:v>
      </x:c>
      <x:c r="C66" s="43" t="str">
        <x:v>Absence</x:v>
      </x:c>
      <x:c r="D66" s="43" t="str">
        <x:v>ingénieur du son</x:v>
      </x:c>
      <x:c r="E66" s="43"/>
      <x:c r="F66" s="43"/>
      <x:c r="G66" s="42" t="str">
        <x:v>CAD</x:v>
      </x:c>
      <x:c r="H66" s="42" t="str">
        <x:v>non disponible</x:v>
      </x:c>
      <x:c r="I66" s="42" t="str">
        <x:v>non disponible</x:v>
      </x:c>
      <x:c r="J66" s="42" t="str">
        <x:v>indéterminée</x:v>
      </x:c>
      <x:c r="K66" s="42" t="str">
        <x:v>absence de montant vérifié dans le corpus</x:v>
      </x:c>
      <x:c r="L66" s="44" t="n">
        <x:v>46313</x:v>
      </x:c>
      <x:c r="M66" s="42" t="str">
        <x:v>aucun honoraire autonome retenu avec périmètre suffisant</x:v>
      </x:c>
      <x:c r="N66" s="42" t="str">
        <x:v>aucune déduction à partir de salaire ou forfait groupé</x:v>
      </x:c>
      <x:c r="O66" s="42" t="str">
        <x:v>poste indépendant isolé</x:v>
      </x:c>
      <x:c r="P66" s="42" t="str">
        <x:v>Le corpus peut contenir des salaires ou des forfaits incluant ce métier ; ils ne donnent pas son prix facturé autonome.</x:v>
      </x:c>
      <x:c r="Q66" s="42" t="str">
        <x:v>Absence de source tarifaire exploitable pour ce poste</x:v>
      </x:c>
      <x:c r="R66" s="42" t="str">
        <x:v>honoraires_autonomes_absents_du_corpus</x:v>
      </x:c>
    </x:row>
    <x:row r="67" ht="24" hidden="0" customHeight="1">
      <x:c r="A67" s="2"/>
      <x:c r="B67" s="42" t="str">
        <x:v>CA</x:v>
      </x:c>
      <x:c r="C67" s="43" t="str">
        <x:v>Absence</x:v>
      </x:c>
      <x:c r="D67" s="43" t="str">
        <x:v>opérateur PTZ</x:v>
      </x:c>
      <x:c r="E67" s="43"/>
      <x:c r="F67" s="43"/>
      <x:c r="G67" s="42" t="str">
        <x:v>CAD</x:v>
      </x:c>
      <x:c r="H67" s="42" t="str">
        <x:v>non disponible</x:v>
      </x:c>
      <x:c r="I67" s="42" t="str">
        <x:v>non disponible</x:v>
      </x:c>
      <x:c r="J67" s="42" t="str">
        <x:v>indéterminée</x:v>
      </x:c>
      <x:c r="K67" s="42" t="str">
        <x:v>absence de montant vérifié dans le corpus</x:v>
      </x:c>
      <x:c r="L67" s="44" t="n">
        <x:v>46313</x:v>
      </x:c>
      <x:c r="M67" s="42" t="str">
        <x:v>aucun prix public de périmètre assez précis retenu</x:v>
      </x:c>
      <x:c r="N67" s="42" t="str">
        <x:v>aucune estimation nationale</x:v>
      </x:c>
      <x:c r="O67" s="42" t="str">
        <x:v>recherche documentaire limitée aux sources retenues</x:v>
      </x:c>
      <x:c r="P67" s="42" t="str">
        <x:v>Absence dans ce corpus, pas preuve d’absence de tarifs publics ailleurs. Aucun montant inventé ; simulations dans module-12.json.</x:v>
      </x:c>
      <x:c r="Q67" s="42" t="str">
        <x:v>Absence de source tarifaire exploitable pour ce poste</x:v>
      </x:c>
      <x:c r="R67" s="42" t="str">
        <x:v>absence_dans_corpus</x:v>
      </x:c>
    </x:row>
    <x:row r="68" ht="15" hidden="0" customHeight="1">
      <x:c r="A68" s="2"/>
      <x:c r="B68" s="42" t="str">
        <x:v>CA</x:v>
      </x:c>
      <x:c r="C68" s="43" t="str">
        <x:v>Absence</x:v>
      </x:c>
      <x:c r="D68" s="43" t="str">
        <x:v>opérateur PTZ</x:v>
      </x:c>
      <x:c r="E68" s="43"/>
      <x:c r="F68" s="43"/>
      <x:c r="G68" s="42" t="str">
        <x:v>CAD</x:v>
      </x:c>
      <x:c r="H68" s="42" t="str">
        <x:v>non disponible</x:v>
      </x:c>
      <x:c r="I68" s="42" t="str">
        <x:v>non disponible</x:v>
      </x:c>
      <x:c r="J68" s="42" t="str">
        <x:v>indéterminée</x:v>
      </x:c>
      <x:c r="K68" s="42" t="str">
        <x:v>absence de montant vérifié dans le corpus</x:v>
      </x:c>
      <x:c r="L68" s="44" t="n">
        <x:v>46313</x:v>
      </x:c>
      <x:c r="M68" s="42" t="str">
        <x:v>aucun honoraire autonome retenu avec périmètre suffisant</x:v>
      </x:c>
      <x:c r="N68" s="42" t="str">
        <x:v>aucune déduction à partir de salaire ou forfait groupé</x:v>
      </x:c>
      <x:c r="O68" s="42" t="str">
        <x:v>poste indépendant isolé</x:v>
      </x:c>
      <x:c r="P68" s="42" t="str">
        <x:v>Le corpus peut contenir des salaires ou des forfaits incluant ce métier ; ils ne donnent pas son prix facturé autonome.</x:v>
      </x:c>
      <x:c r="Q68" s="42" t="str">
        <x:v>Absence de source tarifaire exploitable pour ce poste</x:v>
      </x:c>
      <x:c r="R68" s="42" t="str">
        <x:v>honoraires_autonomes_absents_du_corpus</x:v>
      </x:c>
    </x:row>
    <x:row r="69" ht="24" hidden="0" customHeight="1">
      <x:c r="A69" s="2"/>
      <x:c r="B69" s="42" t="str">
        <x:v>CA</x:v>
      </x:c>
      <x:c r="C69" s="43" t="str">
        <x:v>Absence</x:v>
      </x:c>
      <x:c r="D69" s="43" t="str">
        <x:v>réalisateur multicaméra</x:v>
      </x:c>
      <x:c r="E69" s="43"/>
      <x:c r="F69" s="43"/>
      <x:c r="G69" s="42" t="str">
        <x:v>CAD</x:v>
      </x:c>
      <x:c r="H69" s="42" t="str">
        <x:v>non disponible</x:v>
      </x:c>
      <x:c r="I69" s="42" t="str">
        <x:v>non disponible</x:v>
      </x:c>
      <x:c r="J69" s="42" t="str">
        <x:v>indéterminée</x:v>
      </x:c>
      <x:c r="K69" s="42" t="str">
        <x:v>absence de montant vérifié dans le corpus</x:v>
      </x:c>
      <x:c r="L69" s="44" t="n">
        <x:v>46313</x:v>
      </x:c>
      <x:c r="M69" s="42" t="str">
        <x:v>aucun prix public de périmètre assez précis retenu</x:v>
      </x:c>
      <x:c r="N69" s="42" t="str">
        <x:v>aucune estimation nationale</x:v>
      </x:c>
      <x:c r="O69" s="42" t="str">
        <x:v>recherche documentaire limitée aux sources retenues</x:v>
      </x:c>
      <x:c r="P69" s="42" t="str">
        <x:v>Absence dans ce corpus, pas preuve d’absence de tarifs publics ailleurs. Aucun montant inventé ; simulations dans module-12.json.</x:v>
      </x:c>
      <x:c r="Q69" s="42" t="str">
        <x:v>Absence de source tarifaire exploitable pour ce poste</x:v>
      </x:c>
      <x:c r="R69" s="42" t="str">
        <x:v>absence_dans_corpus</x:v>
      </x:c>
    </x:row>
    <x:row r="70" ht="15" hidden="0" customHeight="1">
      <x:c r="A70" s="2"/>
      <x:c r="B70" s="42" t="str">
        <x:v>CA</x:v>
      </x:c>
      <x:c r="C70" s="43" t="str">
        <x:v>Absence</x:v>
      </x:c>
      <x:c r="D70" s="43" t="str">
        <x:v>réalisateur multicaméra</x:v>
      </x:c>
      <x:c r="E70" s="43"/>
      <x:c r="F70" s="43"/>
      <x:c r="G70" s="42" t="str">
        <x:v>CAD</x:v>
      </x:c>
      <x:c r="H70" s="42" t="str">
        <x:v>non disponible</x:v>
      </x:c>
      <x:c r="I70" s="42" t="str">
        <x:v>non disponible</x:v>
      </x:c>
      <x:c r="J70" s="42" t="str">
        <x:v>indéterminée</x:v>
      </x:c>
      <x:c r="K70" s="42" t="str">
        <x:v>absence de montant vérifié dans le corpus</x:v>
      </x:c>
      <x:c r="L70" s="44" t="n">
        <x:v>46313</x:v>
      </x:c>
      <x:c r="M70" s="42" t="str">
        <x:v>aucun honoraire autonome retenu avec périmètre suffisant</x:v>
      </x:c>
      <x:c r="N70" s="42" t="str">
        <x:v>aucune déduction à partir de salaire ou forfait groupé</x:v>
      </x:c>
      <x:c r="O70" s="42" t="str">
        <x:v>poste indépendant isolé</x:v>
      </x:c>
      <x:c r="P70" s="42" t="str">
        <x:v>Le corpus peut contenir des salaires ou des forfaits incluant ce métier ; ils ne donnent pas son prix facturé autonome.</x:v>
      </x:c>
      <x:c r="Q70" s="42" t="str">
        <x:v>Absence de source tarifaire exploitable pour ce poste</x:v>
      </x:c>
      <x:c r="R70" s="42" t="str">
        <x:v>honoraires_autonomes_absents_du_corpus</x:v>
      </x:c>
    </x:row>
    <x:row r="71" ht="24" hidden="0" customHeight="1">
      <x:c r="A71" s="2"/>
      <x:c r="B71" s="42" t="str">
        <x:v>CA</x:v>
      </x:c>
      <x:c r="C71" s="43" t="str">
        <x:v>Absence</x:v>
      </x:c>
      <x:c r="D71" s="43" t="str">
        <x:v>régisseur audiovisuel</x:v>
      </x:c>
      <x:c r="E71" s="43"/>
      <x:c r="F71" s="43"/>
      <x:c r="G71" s="42" t="str">
        <x:v>CAD</x:v>
      </x:c>
      <x:c r="H71" s="42" t="str">
        <x:v>non disponible</x:v>
      </x:c>
      <x:c r="I71" s="42" t="str">
        <x:v>non disponible</x:v>
      </x:c>
      <x:c r="J71" s="42" t="str">
        <x:v>indéterminée</x:v>
      </x:c>
      <x:c r="K71" s="42" t="str">
        <x:v>absence de montant vérifié dans le corpus</x:v>
      </x:c>
      <x:c r="L71" s="44" t="n">
        <x:v>46313</x:v>
      </x:c>
      <x:c r="M71" s="42" t="str">
        <x:v>aucun prix public de périmètre assez précis retenu</x:v>
      </x:c>
      <x:c r="N71" s="42" t="str">
        <x:v>aucune estimation nationale</x:v>
      </x:c>
      <x:c r="O71" s="42" t="str">
        <x:v>recherche documentaire limitée aux sources retenues</x:v>
      </x:c>
      <x:c r="P71" s="42" t="str">
        <x:v>Absence dans ce corpus, pas preuve d’absence de tarifs publics ailleurs. Aucun montant inventé ; simulations dans module-12.json.</x:v>
      </x:c>
      <x:c r="Q71" s="42" t="str">
        <x:v>Absence de source tarifaire exploitable pour ce poste</x:v>
      </x:c>
      <x:c r="R71" s="42" t="str">
        <x:v>absence_dans_corpus</x:v>
      </x:c>
    </x:row>
    <x:row r="72" ht="15" hidden="0" customHeight="1">
      <x:c r="A72" s="2"/>
      <x:c r="B72" s="42" t="str">
        <x:v>CA</x:v>
      </x:c>
      <x:c r="C72" s="43" t="str">
        <x:v>Absence</x:v>
      </x:c>
      <x:c r="D72" s="43" t="str">
        <x:v>régisseur audiovisuel</x:v>
      </x:c>
      <x:c r="E72" s="43"/>
      <x:c r="F72" s="43"/>
      <x:c r="G72" s="42" t="str">
        <x:v>CAD</x:v>
      </x:c>
      <x:c r="H72" s="42" t="str">
        <x:v>non disponible</x:v>
      </x:c>
      <x:c r="I72" s="42" t="str">
        <x:v>non disponible</x:v>
      </x:c>
      <x:c r="J72" s="42" t="str">
        <x:v>indéterminée</x:v>
      </x:c>
      <x:c r="K72" s="42" t="str">
        <x:v>absence de montant vérifié dans le corpus</x:v>
      </x:c>
      <x:c r="L72" s="44" t="n">
        <x:v>46313</x:v>
      </x:c>
      <x:c r="M72" s="42" t="str">
        <x:v>aucun honoraire autonome retenu avec périmètre suffisant</x:v>
      </x:c>
      <x:c r="N72" s="42" t="str">
        <x:v>aucune déduction à partir de salaire ou forfait groupé</x:v>
      </x:c>
      <x:c r="O72" s="42" t="str">
        <x:v>poste indépendant isolé</x:v>
      </x:c>
      <x:c r="P72" s="42" t="str">
        <x:v>Le corpus peut contenir des salaires ou des forfaits incluant ce métier ; ils ne donnent pas son prix facturé autonome.</x:v>
      </x:c>
      <x:c r="Q72" s="42" t="str">
        <x:v>Absence de source tarifaire exploitable pour ce poste</x:v>
      </x:c>
      <x:c r="R72" s="42" t="str">
        <x:v>honoraires_autonomes_absents_du_corpus</x:v>
      </x:c>
    </x:row>
    <x:row r="73" ht="15" hidden="0" customHeight="1">
      <x:c r="A73" s="2"/>
      <x:c r="B73" s="42" t="str">
        <x:v>CA</x:v>
      </x:c>
      <x:c r="C73" s="43" t="str">
        <x:v>Absence</x:v>
      </x:c>
      <x:c r="D73" s="43" t="str">
        <x:v>technicien du son</x:v>
      </x:c>
      <x:c r="E73" s="43"/>
      <x:c r="F73" s="43"/>
      <x:c r="G73" s="42" t="str">
        <x:v>CAD</x:v>
      </x:c>
      <x:c r="H73" s="42" t="str">
        <x:v>non disponible</x:v>
      </x:c>
      <x:c r="I73" s="42" t="str">
        <x:v>non disponible</x:v>
      </x:c>
      <x:c r="J73" s="42" t="str">
        <x:v>indéterminée</x:v>
      </x:c>
      <x:c r="K73" s="42" t="str">
        <x:v>absence de montant vérifié dans le corpus</x:v>
      </x:c>
      <x:c r="L73" s="44" t="n">
        <x:v>46313</x:v>
      </x:c>
      <x:c r="M73" s="42" t="str">
        <x:v>aucun honoraire autonome retenu avec périmètre suffisant</x:v>
      </x:c>
      <x:c r="N73" s="42" t="str">
        <x:v>aucune déduction à partir de salaire ou forfait groupé</x:v>
      </x:c>
      <x:c r="O73" s="42" t="str">
        <x:v>poste indépendant isolé</x:v>
      </x:c>
      <x:c r="P73" s="42" t="str">
        <x:v>Le corpus peut contenir des salaires ou des forfaits incluant ce métier ; ils ne donnent pas son prix facturé autonome.</x:v>
      </x:c>
      <x:c r="Q73" s="42" t="str">
        <x:v>Absence de source tarifaire exploitable pour ce poste</x:v>
      </x:c>
      <x:c r="R73" s="42" t="str">
        <x:v>honoraires_autonomes_absents_du_corpus</x:v>
      </x:c>
    </x:row>
    <x:row r="74" ht="24" hidden="0" customHeight="1">
      <x:c r="A74" s="2"/>
      <x:c r="B74" s="42" t="str">
        <x:v>CA</x:v>
      </x:c>
      <x:c r="C74" s="43" t="str">
        <x:v>Absence</x:v>
      </x:c>
      <x:c r="D74" s="43" t="str">
        <x:v>technicien lumière</x:v>
      </x:c>
      <x:c r="E74" s="43"/>
      <x:c r="F74" s="43"/>
      <x:c r="G74" s="42" t="str">
        <x:v>CAD</x:v>
      </x:c>
      <x:c r="H74" s="42" t="str">
        <x:v>non disponible</x:v>
      </x:c>
      <x:c r="I74" s="42" t="str">
        <x:v>non disponible</x:v>
      </x:c>
      <x:c r="J74" s="42" t="str">
        <x:v>indéterminée</x:v>
      </x:c>
      <x:c r="K74" s="42" t="str">
        <x:v>absence de montant vérifié dans le corpus</x:v>
      </x:c>
      <x:c r="L74" s="44" t="n">
        <x:v>46313</x:v>
      </x:c>
      <x:c r="M74" s="42" t="str">
        <x:v>aucun prix public de périmètre assez précis retenu</x:v>
      </x:c>
      <x:c r="N74" s="42" t="str">
        <x:v>aucune estimation nationale</x:v>
      </x:c>
      <x:c r="O74" s="42" t="str">
        <x:v>recherche documentaire limitée aux sources retenues</x:v>
      </x:c>
      <x:c r="P74" s="42" t="str">
        <x:v>Absence dans ce corpus, pas preuve d’absence de tarifs publics ailleurs. Aucun montant inventé ; simulations dans module-12.json.</x:v>
      </x:c>
      <x:c r="Q74" s="42" t="str">
        <x:v>Absence de source tarifaire exploitable pour ce poste</x:v>
      </x:c>
      <x:c r="R74" s="42" t="str">
        <x:v>absence_dans_corpus</x:v>
      </x:c>
    </x:row>
    <x:row r="75" ht="15" hidden="0" customHeight="1">
      <x:c r="A75" s="2"/>
      <x:c r="B75" s="42" t="str">
        <x:v>CA</x:v>
      </x:c>
      <x:c r="C75" s="43" t="str">
        <x:v>Absence</x:v>
      </x:c>
      <x:c r="D75" s="43" t="str">
        <x:v>technicien lumière</x:v>
      </x:c>
      <x:c r="E75" s="43"/>
      <x:c r="F75" s="43"/>
      <x:c r="G75" s="42" t="str">
        <x:v>CAD</x:v>
      </x:c>
      <x:c r="H75" s="42" t="str">
        <x:v>non disponible</x:v>
      </x:c>
      <x:c r="I75" s="42" t="str">
        <x:v>non disponible</x:v>
      </x:c>
      <x:c r="J75" s="42" t="str">
        <x:v>indéterminée</x:v>
      </x:c>
      <x:c r="K75" s="42" t="str">
        <x:v>absence de montant vérifié dans le corpus</x:v>
      </x:c>
      <x:c r="L75" s="44" t="n">
        <x:v>46313</x:v>
      </x:c>
      <x:c r="M75" s="42" t="str">
        <x:v>aucun honoraire autonome retenu avec périmètre suffisant</x:v>
      </x:c>
      <x:c r="N75" s="42" t="str">
        <x:v>aucune déduction à partir de salaire ou forfait groupé</x:v>
      </x:c>
      <x:c r="O75" s="42" t="str">
        <x:v>poste indépendant isolé</x:v>
      </x:c>
      <x:c r="P75" s="42" t="str">
        <x:v>Le corpus peut contenir des salaires ou des forfaits incluant ce métier ; ils ne donnent pas son prix facturé autonome.</x:v>
      </x:c>
      <x:c r="Q75" s="42" t="str">
        <x:v>Absence de source tarifaire exploitable pour ce poste</x:v>
      </x:c>
      <x:c r="R75" s="42" t="str">
        <x:v>honoraires_autonomes_absents_du_corpus</x:v>
      </x:c>
    </x:row>
    <x:row r="76" ht="24" hidden="0" customHeight="1">
      <x:c r="A76" s="2"/>
      <x:c r="B76" s="42" t="str">
        <x:v>CA</x:v>
      </x:c>
      <x:c r="C76" s="43" t="str">
        <x:v>Absence</x:v>
      </x:c>
      <x:c r="D76" s="43" t="str">
        <x:v>technicien vidéo</x:v>
      </x:c>
      <x:c r="E76" s="43"/>
      <x:c r="F76" s="43"/>
      <x:c r="G76" s="42" t="str">
        <x:v>CAD</x:v>
      </x:c>
      <x:c r="H76" s="42" t="str">
        <x:v>non disponible</x:v>
      </x:c>
      <x:c r="I76" s="42" t="str">
        <x:v>non disponible</x:v>
      </x:c>
      <x:c r="J76" s="42" t="str">
        <x:v>indéterminée</x:v>
      </x:c>
      <x:c r="K76" s="42" t="str">
        <x:v>absence de montant vérifié dans le corpus</x:v>
      </x:c>
      <x:c r="L76" s="44" t="n">
        <x:v>46313</x:v>
      </x:c>
      <x:c r="M76" s="42" t="str">
        <x:v>aucun prix public de périmètre assez précis retenu</x:v>
      </x:c>
      <x:c r="N76" s="42" t="str">
        <x:v>aucune estimation nationale</x:v>
      </x:c>
      <x:c r="O76" s="42" t="str">
        <x:v>recherche documentaire limitée aux sources retenues</x:v>
      </x:c>
      <x:c r="P76" s="42" t="str">
        <x:v>Absence dans ce corpus, pas preuve d’absence de tarifs publics ailleurs. Aucun montant inventé ; simulations dans module-12.json.</x:v>
      </x:c>
      <x:c r="Q76" s="42" t="str">
        <x:v>Absence de source tarifaire exploitable pour ce poste</x:v>
      </x:c>
      <x:c r="R76" s="42" t="str">
        <x:v>absence_dans_corpus</x:v>
      </x:c>
    </x:row>
    <x:row r="77" ht="15" hidden="0" customHeight="1">
      <x:c r="A77" s="2"/>
      <x:c r="B77" s="42" t="str">
        <x:v>CA</x:v>
      </x:c>
      <x:c r="C77" s="43" t="str">
        <x:v>Absence</x:v>
      </x:c>
      <x:c r="D77" s="43" t="str">
        <x:v>technicien vidéo</x:v>
      </x:c>
      <x:c r="E77" s="43"/>
      <x:c r="F77" s="43"/>
      <x:c r="G77" s="42" t="str">
        <x:v>CAD</x:v>
      </x:c>
      <x:c r="H77" s="42" t="str">
        <x:v>non disponible</x:v>
      </x:c>
      <x:c r="I77" s="42" t="str">
        <x:v>non disponible</x:v>
      </x:c>
      <x:c r="J77" s="42" t="str">
        <x:v>indéterminée</x:v>
      </x:c>
      <x:c r="K77" s="42" t="str">
        <x:v>absence de montant vérifié dans le corpus</x:v>
      </x:c>
      <x:c r="L77" s="44" t="n">
        <x:v>46313</x:v>
      </x:c>
      <x:c r="M77" s="42" t="str">
        <x:v>aucun honoraire autonome retenu avec périmètre suffisant</x:v>
      </x:c>
      <x:c r="N77" s="42" t="str">
        <x:v>aucune déduction à partir de salaire ou forfait groupé</x:v>
      </x:c>
      <x:c r="O77" s="42" t="str">
        <x:v>poste indépendant isolé</x:v>
      </x:c>
      <x:c r="P77" s="42" t="str">
        <x:v>Le corpus peut contenir des salaires ou des forfaits incluant ce métier ; ils ne donnent pas son prix facturé autonome.</x:v>
      </x:c>
      <x:c r="Q77" s="42" t="str">
        <x:v>Absence de source tarifaire exploitable pour ce poste</x:v>
      </x:c>
      <x:c r="R77" s="42" t="str">
        <x:v>honoraires_autonomes_absents_du_corpus</x:v>
      </x:c>
    </x:row>
    <x:row r="78" ht="15" hidden="0" customHeight="1">
      <x:c r="A78" s="2"/>
      <x:c r="B78" s="42" t="str">
        <x:v>CH</x:v>
      </x:c>
      <x:c r="C78" s="43" t="str">
        <x:v>Absence</x:v>
      </x:c>
      <x:c r="D78" s="43" t="str">
        <x:v>cadreur</x:v>
      </x:c>
      <x:c r="E78" s="43"/>
      <x:c r="F78" s="43"/>
      <x:c r="G78" s="42" t="str">
        <x:v>CHF</x:v>
      </x:c>
      <x:c r="H78" s="42" t="str">
        <x:v>non disponible</x:v>
      </x:c>
      <x:c r="I78" s="42" t="str">
        <x:v>non disponible</x:v>
      </x:c>
      <x:c r="J78" s="42" t="str">
        <x:v>indéterminée</x:v>
      </x:c>
      <x:c r="K78" s="42" t="str">
        <x:v>absence de montant vérifié dans le corpus</x:v>
      </x:c>
      <x:c r="L78" s="44" t="n">
        <x:v>46313</x:v>
      </x:c>
      <x:c r="M78" s="42" t="str">
        <x:v>aucun honoraire autonome retenu avec périmètre suffisant</x:v>
      </x:c>
      <x:c r="N78" s="42" t="str">
        <x:v>aucune déduction à partir de salaire ou forfait groupé</x:v>
      </x:c>
      <x:c r="O78" s="42" t="str">
        <x:v>poste indépendant isolé</x:v>
      </x:c>
      <x:c r="P78" s="42" t="str">
        <x:v>Le corpus peut contenir des salaires ou des forfaits incluant ce métier ; ils ne donnent pas son prix facturé autonome.</x:v>
      </x:c>
      <x:c r="Q78" s="42" t="str">
        <x:v>Absence de source tarifaire exploitable pour ce poste</x:v>
      </x:c>
      <x:c r="R78" s="42" t="str">
        <x:v>honoraires_autonomes_absents_du_corpus</x:v>
      </x:c>
    </x:row>
    <x:row r="79" ht="24" hidden="0" customHeight="1">
      <x:c r="A79" s="2"/>
      <x:c r="B79" s="42" t="str">
        <x:v>CH</x:v>
      </x:c>
      <x:c r="C79" s="43" t="str">
        <x:v>Absence</x:v>
      </x:c>
      <x:c r="D79" s="43" t="str">
        <x:v>captation simple conférence</x:v>
      </x:c>
      <x:c r="E79" s="43"/>
      <x:c r="F79" s="43"/>
      <x:c r="G79" s="42" t="str">
        <x:v>CHF</x:v>
      </x:c>
      <x:c r="H79" s="42" t="str">
        <x:v>non disponible</x:v>
      </x:c>
      <x:c r="I79" s="42" t="str">
        <x:v>non disponible</x:v>
      </x:c>
      <x:c r="J79" s="42" t="str">
        <x:v>indéterminée</x:v>
      </x:c>
      <x:c r="K79" s="42" t="str">
        <x:v>absence de montant vérifié dans le corpus</x:v>
      </x:c>
      <x:c r="L79" s="44" t="n">
        <x:v>46313</x:v>
      </x:c>
      <x:c r="M79" s="42" t="str">
        <x:v>aucun prix public de périmètre assez précis retenu</x:v>
      </x:c>
      <x:c r="N79" s="42" t="str">
        <x:v>aucune estimation nationale</x:v>
      </x:c>
      <x:c r="O79" s="42" t="str">
        <x:v>recherche documentaire limitée aux sources retenues</x:v>
      </x:c>
      <x:c r="P79" s="42" t="str">
        <x:v>Absence dans ce corpus, pas preuve d’absence de tarifs publics ailleurs. Aucun montant inventé ; simulations dans module-12.json.</x:v>
      </x:c>
      <x:c r="Q79" s="42" t="str">
        <x:v>Absence de source tarifaire exploitable pour ce poste</x:v>
      </x:c>
      <x:c r="R79" s="42" t="str">
        <x:v>absence_dans_corpus</x:v>
      </x:c>
    </x:row>
    <x:row r="80" ht="15" hidden="0" customHeight="1">
      <x:c r="A80" s="2"/>
      <x:c r="B80" s="42" t="str">
        <x:v>CH</x:v>
      </x:c>
      <x:c r="C80" s="43" t="str">
        <x:v>Absence</x:v>
      </x:c>
      <x:c r="D80" s="43" t="str">
        <x:v>ingénieur du son</x:v>
      </x:c>
      <x:c r="E80" s="43"/>
      <x:c r="F80" s="43"/>
      <x:c r="G80" s="42" t="str">
        <x:v>CHF</x:v>
      </x:c>
      <x:c r="H80" s="42" t="str">
        <x:v>non disponible</x:v>
      </x:c>
      <x:c r="I80" s="42" t="str">
        <x:v>non disponible</x:v>
      </x:c>
      <x:c r="J80" s="42" t="str">
        <x:v>indéterminée</x:v>
      </x:c>
      <x:c r="K80" s="42" t="str">
        <x:v>absence de montant vérifié dans le corpus</x:v>
      </x:c>
      <x:c r="L80" s="44" t="n">
        <x:v>46313</x:v>
      </x:c>
      <x:c r="M80" s="42" t="str">
        <x:v>aucun honoraire autonome retenu avec périmètre suffisant</x:v>
      </x:c>
      <x:c r="N80" s="42" t="str">
        <x:v>aucune déduction à partir de salaire ou forfait groupé</x:v>
      </x:c>
      <x:c r="O80" s="42" t="str">
        <x:v>poste indépendant isolé</x:v>
      </x:c>
      <x:c r="P80" s="42" t="str">
        <x:v>Le corpus peut contenir des salaires ou des forfaits incluant ce métier ; ils ne donnent pas son prix facturé autonome.</x:v>
      </x:c>
      <x:c r="Q80" s="42" t="str">
        <x:v>Absence de source tarifaire exploitable pour ce poste</x:v>
      </x:c>
      <x:c r="R80" s="42" t="str">
        <x:v>honoraires_autonomes_absents_du_corpus</x:v>
      </x:c>
    </x:row>
    <x:row r="81" ht="24" hidden="0" customHeight="1">
      <x:c r="A81" s="2"/>
      <x:c r="B81" s="42" t="str">
        <x:v>CH</x:v>
      </x:c>
      <x:c r="C81" s="43" t="str">
        <x:v>Absence</x:v>
      </x:c>
      <x:c r="D81" s="43" t="str">
        <x:v>opérateur PTZ</x:v>
      </x:c>
      <x:c r="E81" s="43"/>
      <x:c r="F81" s="43"/>
      <x:c r="G81" s="42" t="str">
        <x:v>CHF</x:v>
      </x:c>
      <x:c r="H81" s="42" t="str">
        <x:v>non disponible</x:v>
      </x:c>
      <x:c r="I81" s="42" t="str">
        <x:v>non disponible</x:v>
      </x:c>
      <x:c r="J81" s="42" t="str">
        <x:v>indéterminée</x:v>
      </x:c>
      <x:c r="K81" s="42" t="str">
        <x:v>absence de montant vérifié dans le corpus</x:v>
      </x:c>
      <x:c r="L81" s="44" t="n">
        <x:v>46313</x:v>
      </x:c>
      <x:c r="M81" s="42" t="str">
        <x:v>aucun prix public de périmètre assez précis retenu</x:v>
      </x:c>
      <x:c r="N81" s="42" t="str">
        <x:v>aucune estimation nationale</x:v>
      </x:c>
      <x:c r="O81" s="42" t="str">
        <x:v>recherche documentaire limitée aux sources retenues</x:v>
      </x:c>
      <x:c r="P81" s="42" t="str">
        <x:v>Absence dans ce corpus, pas preuve d’absence de tarifs publics ailleurs. Aucun montant inventé ; simulations dans module-12.json.</x:v>
      </x:c>
      <x:c r="Q81" s="42" t="str">
        <x:v>Absence de source tarifaire exploitable pour ce poste</x:v>
      </x:c>
      <x:c r="R81" s="42" t="str">
        <x:v>absence_dans_corpus</x:v>
      </x:c>
    </x:row>
    <x:row r="82" ht="15" hidden="0" customHeight="1">
      <x:c r="A82" s="2"/>
      <x:c r="B82" s="42" t="str">
        <x:v>CH</x:v>
      </x:c>
      <x:c r="C82" s="43" t="str">
        <x:v>Absence</x:v>
      </x:c>
      <x:c r="D82" s="43" t="str">
        <x:v>opérateur PTZ</x:v>
      </x:c>
      <x:c r="E82" s="43"/>
      <x:c r="F82" s="43"/>
      <x:c r="G82" s="42" t="str">
        <x:v>CHF</x:v>
      </x:c>
      <x:c r="H82" s="42" t="str">
        <x:v>non disponible</x:v>
      </x:c>
      <x:c r="I82" s="42" t="str">
        <x:v>non disponible</x:v>
      </x:c>
      <x:c r="J82" s="42" t="str">
        <x:v>indéterminée</x:v>
      </x:c>
      <x:c r="K82" s="42" t="str">
        <x:v>absence de montant vérifié dans le corpus</x:v>
      </x:c>
      <x:c r="L82" s="44" t="n">
        <x:v>46313</x:v>
      </x:c>
      <x:c r="M82" s="42" t="str">
        <x:v>aucun honoraire autonome retenu avec périmètre suffisant</x:v>
      </x:c>
      <x:c r="N82" s="42" t="str">
        <x:v>aucune déduction à partir de salaire ou forfait groupé</x:v>
      </x:c>
      <x:c r="O82" s="42" t="str">
        <x:v>poste indépendant isolé</x:v>
      </x:c>
      <x:c r="P82" s="42" t="str">
        <x:v>Le corpus peut contenir des salaires ou des forfaits incluant ce métier ; ils ne donnent pas son prix facturé autonome.</x:v>
      </x:c>
      <x:c r="Q82" s="42" t="str">
        <x:v>Absence de source tarifaire exploitable pour ce poste</x:v>
      </x:c>
      <x:c r="R82" s="42" t="str">
        <x:v>honoraires_autonomes_absents_du_corpus</x:v>
      </x:c>
    </x:row>
    <x:row r="83" ht="24" hidden="0" customHeight="1">
      <x:c r="A83" s="2"/>
      <x:c r="B83" s="42" t="str">
        <x:v>CH</x:v>
      </x:c>
      <x:c r="C83" s="43" t="str">
        <x:v>Absence</x:v>
      </x:c>
      <x:c r="D83" s="43" t="str">
        <x:v>réalisateur multicaméra</x:v>
      </x:c>
      <x:c r="E83" s="43"/>
      <x:c r="F83" s="43"/>
      <x:c r="G83" s="42" t="str">
        <x:v>CHF</x:v>
      </x:c>
      <x:c r="H83" s="42" t="str">
        <x:v>non disponible</x:v>
      </x:c>
      <x:c r="I83" s="42" t="str">
        <x:v>non disponible</x:v>
      </x:c>
      <x:c r="J83" s="42" t="str">
        <x:v>indéterminée</x:v>
      </x:c>
      <x:c r="K83" s="42" t="str">
        <x:v>absence de montant vérifié dans le corpus</x:v>
      </x:c>
      <x:c r="L83" s="44" t="n">
        <x:v>46313</x:v>
      </x:c>
      <x:c r="M83" s="42" t="str">
        <x:v>aucun prix public de périmètre assez précis retenu</x:v>
      </x:c>
      <x:c r="N83" s="42" t="str">
        <x:v>aucune estimation nationale</x:v>
      </x:c>
      <x:c r="O83" s="42" t="str">
        <x:v>recherche documentaire limitée aux sources retenues</x:v>
      </x:c>
      <x:c r="P83" s="42" t="str">
        <x:v>Absence dans ce corpus, pas preuve d’absence de tarifs publics ailleurs. Aucun montant inventé ; simulations dans module-12.json.</x:v>
      </x:c>
      <x:c r="Q83" s="42" t="str">
        <x:v>Absence de source tarifaire exploitable pour ce poste</x:v>
      </x:c>
      <x:c r="R83" s="42" t="str">
        <x:v>absence_dans_corpus</x:v>
      </x:c>
    </x:row>
    <x:row r="84" ht="15" hidden="0" customHeight="1">
      <x:c r="A84" s="2"/>
      <x:c r="B84" s="42" t="str">
        <x:v>CH</x:v>
      </x:c>
      <x:c r="C84" s="43" t="str">
        <x:v>Absence</x:v>
      </x:c>
      <x:c r="D84" s="43" t="str">
        <x:v>réalisateur multicaméra</x:v>
      </x:c>
      <x:c r="E84" s="43"/>
      <x:c r="F84" s="43"/>
      <x:c r="G84" s="42" t="str">
        <x:v>CHF</x:v>
      </x:c>
      <x:c r="H84" s="42" t="str">
        <x:v>non disponible</x:v>
      </x:c>
      <x:c r="I84" s="42" t="str">
        <x:v>non disponible</x:v>
      </x:c>
      <x:c r="J84" s="42" t="str">
        <x:v>indéterminée</x:v>
      </x:c>
      <x:c r="K84" s="42" t="str">
        <x:v>absence de montant vérifié dans le corpus</x:v>
      </x:c>
      <x:c r="L84" s="44" t="n">
        <x:v>46313</x:v>
      </x:c>
      <x:c r="M84" s="42" t="str">
        <x:v>aucun honoraire autonome retenu avec périmètre suffisant</x:v>
      </x:c>
      <x:c r="N84" s="42" t="str">
        <x:v>aucune déduction à partir de salaire ou forfait groupé</x:v>
      </x:c>
      <x:c r="O84" s="42" t="str">
        <x:v>poste indépendant isolé</x:v>
      </x:c>
      <x:c r="P84" s="42" t="str">
        <x:v>Le corpus peut contenir des salaires ou des forfaits incluant ce métier ; ils ne donnent pas son prix facturé autonome.</x:v>
      </x:c>
      <x:c r="Q84" s="42" t="str">
        <x:v>Absence de source tarifaire exploitable pour ce poste</x:v>
      </x:c>
      <x:c r="R84" s="42" t="str">
        <x:v>honoraires_autonomes_absents_du_corpus</x:v>
      </x:c>
    </x:row>
    <x:row r="85" ht="15" hidden="0" customHeight="1">
      <x:c r="A85" s="2"/>
      <x:c r="B85" s="42" t="str">
        <x:v>CH</x:v>
      </x:c>
      <x:c r="C85" s="43" t="str">
        <x:v>Absence</x:v>
      </x:c>
      <x:c r="D85" s="43" t="str">
        <x:v>régisseur audiovisuel</x:v>
      </x:c>
      <x:c r="E85" s="43"/>
      <x:c r="F85" s="43"/>
      <x:c r="G85" s="42" t="str">
        <x:v>CHF</x:v>
      </x:c>
      <x:c r="H85" s="42" t="str">
        <x:v>non disponible</x:v>
      </x:c>
      <x:c r="I85" s="42" t="str">
        <x:v>non disponible</x:v>
      </x:c>
      <x:c r="J85" s="42" t="str">
        <x:v>indéterminée</x:v>
      </x:c>
      <x:c r="K85" s="42" t="str">
        <x:v>absence de montant vérifié dans le corpus</x:v>
      </x:c>
      <x:c r="L85" s="44" t="n">
        <x:v>46313</x:v>
      </x:c>
      <x:c r="M85" s="42" t="str">
        <x:v>aucun honoraire autonome retenu avec périmètre suffisant</x:v>
      </x:c>
      <x:c r="N85" s="42" t="str">
        <x:v>aucune déduction à partir de salaire ou forfait groupé</x:v>
      </x:c>
      <x:c r="O85" s="42" t="str">
        <x:v>poste indépendant isolé</x:v>
      </x:c>
      <x:c r="P85" s="42" t="str">
        <x:v>Le corpus peut contenir des salaires ou des forfaits incluant ce métier ; ils ne donnent pas son prix facturé autonome.</x:v>
      </x:c>
      <x:c r="Q85" s="42" t="str">
        <x:v>Absence de source tarifaire exploitable pour ce poste</x:v>
      </x:c>
      <x:c r="R85" s="42" t="str">
        <x:v>honoraires_autonomes_absents_du_corpus</x:v>
      </x:c>
    </x:row>
    <x:row r="86" ht="24" hidden="0" customHeight="1">
      <x:c r="A86" s="2"/>
      <x:c r="B86" s="42" t="str">
        <x:v>CH</x:v>
      </x:c>
      <x:c r="C86" s="43" t="str">
        <x:v>Absence</x:v>
      </x:c>
      <x:c r="D86" s="43" t="str">
        <x:v>technicien du son</x:v>
      </x:c>
      <x:c r="E86" s="43"/>
      <x:c r="F86" s="43"/>
      <x:c r="G86" s="42" t="str">
        <x:v>CHF</x:v>
      </x:c>
      <x:c r="H86" s="42" t="str">
        <x:v>non disponible</x:v>
      </x:c>
      <x:c r="I86" s="42" t="str">
        <x:v>non disponible</x:v>
      </x:c>
      <x:c r="J86" s="42" t="str">
        <x:v>indéterminée</x:v>
      </x:c>
      <x:c r="K86" s="42" t="str">
        <x:v>absence de montant vérifié dans le corpus</x:v>
      </x:c>
      <x:c r="L86" s="44" t="n">
        <x:v>46313</x:v>
      </x:c>
      <x:c r="M86" s="42" t="str">
        <x:v>aucun prix public de périmètre assez précis retenu</x:v>
      </x:c>
      <x:c r="N86" s="42" t="str">
        <x:v>aucune estimation nationale</x:v>
      </x:c>
      <x:c r="O86" s="42" t="str">
        <x:v>recherche documentaire limitée aux sources retenues</x:v>
      </x:c>
      <x:c r="P86" s="42" t="str">
        <x:v>Absence dans ce corpus, pas preuve d’absence de tarifs publics ailleurs. Aucun montant inventé ; simulations dans module-12.json.</x:v>
      </x:c>
      <x:c r="Q86" s="42" t="str">
        <x:v>Absence de source tarifaire exploitable pour ce poste</x:v>
      </x:c>
      <x:c r="R86" s="42" t="str">
        <x:v>absence_dans_corpus</x:v>
      </x:c>
    </x:row>
    <x:row r="87" ht="15" hidden="0" customHeight="1">
      <x:c r="A87" s="2"/>
      <x:c r="B87" s="42" t="str">
        <x:v>CH</x:v>
      </x:c>
      <x:c r="C87" s="43" t="str">
        <x:v>Absence</x:v>
      </x:c>
      <x:c r="D87" s="43" t="str">
        <x:v>technicien du son</x:v>
      </x:c>
      <x:c r="E87" s="43"/>
      <x:c r="F87" s="43"/>
      <x:c r="G87" s="42" t="str">
        <x:v>CHF</x:v>
      </x:c>
      <x:c r="H87" s="42" t="str">
        <x:v>non disponible</x:v>
      </x:c>
      <x:c r="I87" s="42" t="str">
        <x:v>non disponible</x:v>
      </x:c>
      <x:c r="J87" s="42" t="str">
        <x:v>indéterminée</x:v>
      </x:c>
      <x:c r="K87" s="42" t="str">
        <x:v>absence de montant vérifié dans le corpus</x:v>
      </x:c>
      <x:c r="L87" s="44" t="n">
        <x:v>46313</x:v>
      </x:c>
      <x:c r="M87" s="42" t="str">
        <x:v>aucun honoraire autonome retenu avec périmètre suffisant</x:v>
      </x:c>
      <x:c r="N87" s="42" t="str">
        <x:v>aucune déduction à partir de salaire ou forfait groupé</x:v>
      </x:c>
      <x:c r="O87" s="42" t="str">
        <x:v>poste indépendant isolé</x:v>
      </x:c>
      <x:c r="P87" s="42" t="str">
        <x:v>Le corpus peut contenir des salaires ou des forfaits incluant ce métier ; ils ne donnent pas son prix facturé autonome.</x:v>
      </x:c>
      <x:c r="Q87" s="42" t="str">
        <x:v>Absence de source tarifaire exploitable pour ce poste</x:v>
      </x:c>
      <x:c r="R87" s="42" t="str">
        <x:v>honoraires_autonomes_absents_du_corpus</x:v>
      </x:c>
    </x:row>
    <x:row r="88" ht="15" hidden="0" customHeight="1">
      <x:c r="A88" s="2"/>
      <x:c r="B88" s="42" t="str">
        <x:v>CH</x:v>
      </x:c>
      <x:c r="C88" s="43" t="str">
        <x:v>Absence</x:v>
      </x:c>
      <x:c r="D88" s="43" t="str">
        <x:v>technicien lumière</x:v>
      </x:c>
      <x:c r="E88" s="43"/>
      <x:c r="F88" s="43"/>
      <x:c r="G88" s="42" t="str">
        <x:v>CHF</x:v>
      </x:c>
      <x:c r="H88" s="42" t="str">
        <x:v>non disponible</x:v>
      </x:c>
      <x:c r="I88" s="42" t="str">
        <x:v>non disponible</x:v>
      </x:c>
      <x:c r="J88" s="42" t="str">
        <x:v>indéterminée</x:v>
      </x:c>
      <x:c r="K88" s="42" t="str">
        <x:v>absence de montant vérifié dans le corpus</x:v>
      </x:c>
      <x:c r="L88" s="44" t="n">
        <x:v>46313</x:v>
      </x:c>
      <x:c r="M88" s="42" t="str">
        <x:v>aucun honoraire autonome retenu avec périmètre suffisant</x:v>
      </x:c>
      <x:c r="N88" s="42" t="str">
        <x:v>aucune déduction à partir de salaire ou forfait groupé</x:v>
      </x:c>
      <x:c r="O88" s="42" t="str">
        <x:v>poste indépendant isolé</x:v>
      </x:c>
      <x:c r="P88" s="42" t="str">
        <x:v>Le corpus peut contenir des salaires ou des forfaits incluant ce métier ; ils ne donnent pas son prix facturé autonome.</x:v>
      </x:c>
      <x:c r="Q88" s="42" t="str">
        <x:v>Absence de source tarifaire exploitable pour ce poste</x:v>
      </x:c>
      <x:c r="R88" s="42" t="str">
        <x:v>honoraires_autonomes_absents_du_corpus</x:v>
      </x:c>
    </x:row>
    <x:row r="89" ht="24" hidden="0" customHeight="1">
      <x:c r="A89" s="2"/>
      <x:c r="B89" s="42" t="str">
        <x:v>CH</x:v>
      </x:c>
      <x:c r="C89" s="43" t="str">
        <x:v>Absence</x:v>
      </x:c>
      <x:c r="D89" s="43" t="str">
        <x:v>technicien vidéo</x:v>
      </x:c>
      <x:c r="E89" s="43"/>
      <x:c r="F89" s="43"/>
      <x:c r="G89" s="42" t="str">
        <x:v>CHF</x:v>
      </x:c>
      <x:c r="H89" s="42" t="str">
        <x:v>non disponible</x:v>
      </x:c>
      <x:c r="I89" s="42" t="str">
        <x:v>non disponible</x:v>
      </x:c>
      <x:c r="J89" s="42" t="str">
        <x:v>indéterminée</x:v>
      </x:c>
      <x:c r="K89" s="42" t="str">
        <x:v>absence de montant vérifié dans le corpus</x:v>
      </x:c>
      <x:c r="L89" s="44" t="n">
        <x:v>46313</x:v>
      </x:c>
      <x:c r="M89" s="42" t="str">
        <x:v>aucun prix public de périmètre assez précis retenu</x:v>
      </x:c>
      <x:c r="N89" s="42" t="str">
        <x:v>aucune estimation nationale</x:v>
      </x:c>
      <x:c r="O89" s="42" t="str">
        <x:v>recherche documentaire limitée aux sources retenues</x:v>
      </x:c>
      <x:c r="P89" s="42" t="str">
        <x:v>Absence dans ce corpus, pas preuve d’absence de tarifs publics ailleurs. Aucun montant inventé ; simulations dans module-12.json.</x:v>
      </x:c>
      <x:c r="Q89" s="42" t="str">
        <x:v>Absence de source tarifaire exploitable pour ce poste</x:v>
      </x:c>
      <x:c r="R89" s="42" t="str">
        <x:v>absence_dans_corpus</x:v>
      </x:c>
    </x:row>
    <x:row r="90" ht="15" hidden="0" customHeight="1">
      <x:c r="A90" s="2"/>
      <x:c r="B90" s="42" t="str">
        <x:v>CH</x:v>
      </x:c>
      <x:c r="C90" s="43" t="str">
        <x:v>Absence</x:v>
      </x:c>
      <x:c r="D90" s="43" t="str">
        <x:v>technicien vidéo</x:v>
      </x:c>
      <x:c r="E90" s="43"/>
      <x:c r="F90" s="43"/>
      <x:c r="G90" s="42" t="str">
        <x:v>CHF</x:v>
      </x:c>
      <x:c r="H90" s="42" t="str">
        <x:v>non disponible</x:v>
      </x:c>
      <x:c r="I90" s="42" t="str">
        <x:v>non disponible</x:v>
      </x:c>
      <x:c r="J90" s="42" t="str">
        <x:v>indéterminée</x:v>
      </x:c>
      <x:c r="K90" s="42" t="str">
        <x:v>absence de montant vérifié dans le corpus</x:v>
      </x:c>
      <x:c r="L90" s="44" t="n">
        <x:v>46313</x:v>
      </x:c>
      <x:c r="M90" s="42" t="str">
        <x:v>aucun honoraire autonome retenu avec périmètre suffisant</x:v>
      </x:c>
      <x:c r="N90" s="42" t="str">
        <x:v>aucune déduction à partir de salaire ou forfait groupé</x:v>
      </x:c>
      <x:c r="O90" s="42" t="str">
        <x:v>poste indépendant isolé</x:v>
      </x:c>
      <x:c r="P90" s="42" t="str">
        <x:v>Le corpus peut contenir des salaires ou des forfaits incluant ce métier ; ils ne donnent pas son prix facturé autonome.</x:v>
      </x:c>
      <x:c r="Q90" s="42" t="str">
        <x:v>Absence de source tarifaire exploitable pour ce poste</x:v>
      </x:c>
      <x:c r="R90" s="42" t="str">
        <x:v>honoraires_autonomes_absents_du_corpus</x:v>
      </x:c>
    </x:row>
    <x:row r="91" ht="15" hidden="0" customHeight="1">
      <x:c r="A91" s="2"/>
      <x:c r="B91" s="42" t="str">
        <x:v>FR</x:v>
      </x:c>
      <x:c r="C91" s="43" t="str">
        <x:v>Absence</x:v>
      </x:c>
      <x:c r="D91" s="43" t="str">
        <x:v>cadreur</x:v>
      </x:c>
      <x:c r="E91" s="43"/>
      <x:c r="F91" s="43"/>
      <x:c r="G91" s="42" t="str">
        <x:v>EUR</x:v>
      </x:c>
      <x:c r="H91" s="42" t="str">
        <x:v>non disponible</x:v>
      </x:c>
      <x:c r="I91" s="42" t="str">
        <x:v>non disponible</x:v>
      </x:c>
      <x:c r="J91" s="42" t="str">
        <x:v>indéterminée</x:v>
      </x:c>
      <x:c r="K91" s="42" t="str">
        <x:v>absence de montant vérifié dans le corpus</x:v>
      </x:c>
      <x:c r="L91" s="44" t="n">
        <x:v>46313</x:v>
      </x:c>
      <x:c r="M91" s="42" t="str">
        <x:v>aucun honoraire autonome retenu avec périmètre suffisant</x:v>
      </x:c>
      <x:c r="N91" s="42" t="str">
        <x:v>aucune déduction à partir de salaire ou forfait groupé</x:v>
      </x:c>
      <x:c r="O91" s="42" t="str">
        <x:v>poste indépendant isolé</x:v>
      </x:c>
      <x:c r="P91" s="42" t="str">
        <x:v>Le corpus peut contenir des salaires ou des forfaits incluant ce métier ; ils ne donnent pas son prix facturé autonome.</x:v>
      </x:c>
      <x:c r="Q91" s="42" t="str">
        <x:v>Absence de source tarifaire exploitable pour ce poste</x:v>
      </x:c>
      <x:c r="R91" s="42" t="str">
        <x:v>honoraires_autonomes_absents_du_corpus</x:v>
      </x:c>
    </x:row>
    <x:row r="92" ht="24" hidden="0" customHeight="1">
      <x:c r="A92" s="2"/>
      <x:c r="B92" s="42" t="str">
        <x:v>FR</x:v>
      </x:c>
      <x:c r="C92" s="43" t="str">
        <x:v>Absence</x:v>
      </x:c>
      <x:c r="D92" s="43" t="str">
        <x:v>ingénieur du son</x:v>
      </x:c>
      <x:c r="E92" s="43"/>
      <x:c r="F92" s="43"/>
      <x:c r="G92" s="42" t="str">
        <x:v>EUR</x:v>
      </x:c>
      <x:c r="H92" s="42" t="str">
        <x:v>non disponible</x:v>
      </x:c>
      <x:c r="I92" s="42" t="str">
        <x:v>non disponible</x:v>
      </x:c>
      <x:c r="J92" s="42" t="str">
        <x:v>indéterminée</x:v>
      </x:c>
      <x:c r="K92" s="42" t="str">
        <x:v>absence de montant vérifié dans le corpus</x:v>
      </x:c>
      <x:c r="L92" s="44" t="n">
        <x:v>46313</x:v>
      </x:c>
      <x:c r="M92" s="42" t="str">
        <x:v>aucun prix public de périmètre assez précis retenu</x:v>
      </x:c>
      <x:c r="N92" s="42" t="str">
        <x:v>aucune estimation nationale</x:v>
      </x:c>
      <x:c r="O92" s="42" t="str">
        <x:v>recherche documentaire limitée aux sources retenues</x:v>
      </x:c>
      <x:c r="P92" s="42" t="str">
        <x:v>Absence dans ce corpus, pas preuve d’absence de tarifs publics ailleurs. Aucun montant inventé ; simulations dans module-12.json.</x:v>
      </x:c>
      <x:c r="Q92" s="42" t="str">
        <x:v>Absence de source tarifaire exploitable pour ce poste</x:v>
      </x:c>
      <x:c r="R92" s="42" t="str">
        <x:v>absence_dans_corpus</x:v>
      </x:c>
    </x:row>
    <x:row r="93" ht="15" hidden="0" customHeight="1">
      <x:c r="A93" s="2"/>
      <x:c r="B93" s="42" t="str">
        <x:v>FR</x:v>
      </x:c>
      <x:c r="C93" s="43" t="str">
        <x:v>Absence</x:v>
      </x:c>
      <x:c r="D93" s="43" t="str">
        <x:v>ingénieur du son</x:v>
      </x:c>
      <x:c r="E93" s="43"/>
      <x:c r="F93" s="43"/>
      <x:c r="G93" s="42" t="str">
        <x:v>EUR</x:v>
      </x:c>
      <x:c r="H93" s="42" t="str">
        <x:v>non disponible</x:v>
      </x:c>
      <x:c r="I93" s="42" t="str">
        <x:v>non disponible</x:v>
      </x:c>
      <x:c r="J93" s="42" t="str">
        <x:v>indéterminée</x:v>
      </x:c>
      <x:c r="K93" s="42" t="str">
        <x:v>absence de montant vérifié dans le corpus</x:v>
      </x:c>
      <x:c r="L93" s="44" t="n">
        <x:v>46313</x:v>
      </x:c>
      <x:c r="M93" s="42" t="str">
        <x:v>aucun honoraire autonome retenu avec périmètre suffisant</x:v>
      </x:c>
      <x:c r="N93" s="42" t="str">
        <x:v>aucune déduction à partir de salaire ou forfait groupé</x:v>
      </x:c>
      <x:c r="O93" s="42" t="str">
        <x:v>poste indépendant isolé</x:v>
      </x:c>
      <x:c r="P93" s="42" t="str">
        <x:v>Le corpus peut contenir des salaires ou des forfaits incluant ce métier ; ils ne donnent pas son prix facturé autonome.</x:v>
      </x:c>
      <x:c r="Q93" s="42" t="str">
        <x:v>Absence de source tarifaire exploitable pour ce poste</x:v>
      </x:c>
      <x:c r="R93" s="42" t="str">
        <x:v>honoraires_autonomes_absents_du_corpus</x:v>
      </x:c>
    </x:row>
    <x:row r="94" ht="24" hidden="0" customHeight="1">
      <x:c r="A94" s="2"/>
      <x:c r="B94" s="42" t="str">
        <x:v>FR</x:v>
      </x:c>
      <x:c r="C94" s="43" t="str">
        <x:v>Absence</x:v>
      </x:c>
      <x:c r="D94" s="43" t="str">
        <x:v>opérateur PTZ</x:v>
      </x:c>
      <x:c r="E94" s="43"/>
      <x:c r="F94" s="43"/>
      <x:c r="G94" s="42" t="str">
        <x:v>EUR</x:v>
      </x:c>
      <x:c r="H94" s="42" t="str">
        <x:v>non disponible</x:v>
      </x:c>
      <x:c r="I94" s="42" t="str">
        <x:v>non disponible</x:v>
      </x:c>
      <x:c r="J94" s="42" t="str">
        <x:v>indéterminée</x:v>
      </x:c>
      <x:c r="K94" s="42" t="str">
        <x:v>absence de montant vérifié dans le corpus</x:v>
      </x:c>
      <x:c r="L94" s="44" t="n">
        <x:v>46313</x:v>
      </x:c>
      <x:c r="M94" s="42" t="str">
        <x:v>aucun prix public de périmètre assez précis retenu</x:v>
      </x:c>
      <x:c r="N94" s="42" t="str">
        <x:v>aucune estimation nationale</x:v>
      </x:c>
      <x:c r="O94" s="42" t="str">
        <x:v>recherche documentaire limitée aux sources retenues</x:v>
      </x:c>
      <x:c r="P94" s="42" t="str">
        <x:v>Absence dans ce corpus, pas preuve d’absence de tarifs publics ailleurs. Aucun montant inventé ; simulations dans module-12.json.</x:v>
      </x:c>
      <x:c r="Q94" s="42" t="str">
        <x:v>Absence de source tarifaire exploitable pour ce poste</x:v>
      </x:c>
      <x:c r="R94" s="42" t="str">
        <x:v>absence_dans_corpus</x:v>
      </x:c>
    </x:row>
    <x:row r="95" ht="15" hidden="0" customHeight="1">
      <x:c r="A95" s="2"/>
      <x:c r="B95" s="42" t="str">
        <x:v>FR</x:v>
      </x:c>
      <x:c r="C95" s="43" t="str">
        <x:v>Absence</x:v>
      </x:c>
      <x:c r="D95" s="43" t="str">
        <x:v>opérateur PTZ</x:v>
      </x:c>
      <x:c r="E95" s="43"/>
      <x:c r="F95" s="43"/>
      <x:c r="G95" s="42" t="str">
        <x:v>EUR</x:v>
      </x:c>
      <x:c r="H95" s="42" t="str">
        <x:v>non disponible</x:v>
      </x:c>
      <x:c r="I95" s="42" t="str">
        <x:v>non disponible</x:v>
      </x:c>
      <x:c r="J95" s="42" t="str">
        <x:v>indéterminée</x:v>
      </x:c>
      <x:c r="K95" s="42" t="str">
        <x:v>absence de montant vérifié dans le corpus</x:v>
      </x:c>
      <x:c r="L95" s="44" t="n">
        <x:v>46313</x:v>
      </x:c>
      <x:c r="M95" s="42" t="str">
        <x:v>aucun honoraire autonome retenu avec périmètre suffisant</x:v>
      </x:c>
      <x:c r="N95" s="42" t="str">
        <x:v>aucune déduction à partir de salaire ou forfait groupé</x:v>
      </x:c>
      <x:c r="O95" s="42" t="str">
        <x:v>poste indépendant isolé</x:v>
      </x:c>
      <x:c r="P95" s="42" t="str">
        <x:v>Le corpus peut contenir des salaires ou des forfaits incluant ce métier ; ils ne donnent pas son prix facturé autonome.</x:v>
      </x:c>
      <x:c r="Q95" s="42" t="str">
        <x:v>Absence de source tarifaire exploitable pour ce poste</x:v>
      </x:c>
      <x:c r="R95" s="42" t="str">
        <x:v>honoraires_autonomes_absents_du_corpus</x:v>
      </x:c>
    </x:row>
    <x:row r="96" ht="24" hidden="0" customHeight="1">
      <x:c r="A96" s="2"/>
      <x:c r="B96" s="42" t="str">
        <x:v>FR</x:v>
      </x:c>
      <x:c r="C96" s="43" t="str">
        <x:v>Absence</x:v>
      </x:c>
      <x:c r="D96" s="43" t="str">
        <x:v>réalisateur multicaméra</x:v>
      </x:c>
      <x:c r="E96" s="43"/>
      <x:c r="F96" s="43"/>
      <x:c r="G96" s="42" t="str">
        <x:v>EUR</x:v>
      </x:c>
      <x:c r="H96" s="42" t="str">
        <x:v>non disponible</x:v>
      </x:c>
      <x:c r="I96" s="42" t="str">
        <x:v>non disponible</x:v>
      </x:c>
      <x:c r="J96" s="42" t="str">
        <x:v>indéterminée</x:v>
      </x:c>
      <x:c r="K96" s="42" t="str">
        <x:v>absence de montant vérifié dans le corpus</x:v>
      </x:c>
      <x:c r="L96" s="44" t="n">
        <x:v>46313</x:v>
      </x:c>
      <x:c r="M96" s="42" t="str">
        <x:v>aucun prix public de périmètre assez précis retenu</x:v>
      </x:c>
      <x:c r="N96" s="42" t="str">
        <x:v>aucune estimation nationale</x:v>
      </x:c>
      <x:c r="O96" s="42" t="str">
        <x:v>recherche documentaire limitée aux sources retenues</x:v>
      </x:c>
      <x:c r="P96" s="42" t="str">
        <x:v>Absence dans ce corpus, pas preuve d’absence de tarifs publics ailleurs. Aucun montant inventé ; simulations dans module-12.json.</x:v>
      </x:c>
      <x:c r="Q96" s="42" t="str">
        <x:v>Absence de source tarifaire exploitable pour ce poste</x:v>
      </x:c>
      <x:c r="R96" s="42" t="str">
        <x:v>absence_dans_corpus</x:v>
      </x:c>
    </x:row>
    <x:row r="97" ht="15" hidden="0" customHeight="1">
      <x:c r="A97" s="2"/>
      <x:c r="B97" s="42" t="str">
        <x:v>FR</x:v>
      </x:c>
      <x:c r="C97" s="43" t="str">
        <x:v>Absence</x:v>
      </x:c>
      <x:c r="D97" s="43" t="str">
        <x:v>réalisateur multicaméra</x:v>
      </x:c>
      <x:c r="E97" s="43"/>
      <x:c r="F97" s="43"/>
      <x:c r="G97" s="42" t="str">
        <x:v>EUR</x:v>
      </x:c>
      <x:c r="H97" s="42" t="str">
        <x:v>non disponible</x:v>
      </x:c>
      <x:c r="I97" s="42" t="str">
        <x:v>non disponible</x:v>
      </x:c>
      <x:c r="J97" s="42" t="str">
        <x:v>indéterminée</x:v>
      </x:c>
      <x:c r="K97" s="42" t="str">
        <x:v>absence de montant vérifié dans le corpus</x:v>
      </x:c>
      <x:c r="L97" s="44" t="n">
        <x:v>46313</x:v>
      </x:c>
      <x:c r="M97" s="42" t="str">
        <x:v>aucun honoraire autonome retenu avec périmètre suffisant</x:v>
      </x:c>
      <x:c r="N97" s="42" t="str">
        <x:v>aucune déduction à partir de salaire ou forfait groupé</x:v>
      </x:c>
      <x:c r="O97" s="42" t="str">
        <x:v>poste indépendant isolé</x:v>
      </x:c>
      <x:c r="P97" s="42" t="str">
        <x:v>Le corpus peut contenir des salaires ou des forfaits incluant ce métier ; ils ne donnent pas son prix facturé autonome.</x:v>
      </x:c>
      <x:c r="Q97" s="42" t="str">
        <x:v>Absence de source tarifaire exploitable pour ce poste</x:v>
      </x:c>
      <x:c r="R97" s="42" t="str">
        <x:v>honoraires_autonomes_absents_du_corpus</x:v>
      </x:c>
    </x:row>
    <x:row r="98" ht="15" hidden="0" customHeight="1">
      <x:c r="A98" s="2"/>
      <x:c r="B98" s="42" t="str">
        <x:v>FR</x:v>
      </x:c>
      <x:c r="C98" s="43" t="str">
        <x:v>Absence</x:v>
      </x:c>
      <x:c r="D98" s="43" t="str">
        <x:v>technicien lumière</x:v>
      </x:c>
      <x:c r="E98" s="43"/>
      <x:c r="F98" s="43"/>
      <x:c r="G98" s="42" t="str">
        <x:v>EUR</x:v>
      </x:c>
      <x:c r="H98" s="42" t="str">
        <x:v>non disponible</x:v>
      </x:c>
      <x:c r="I98" s="42" t="str">
        <x:v>non disponible</x:v>
      </x:c>
      <x:c r="J98" s="42" t="str">
        <x:v>indéterminée</x:v>
      </x:c>
      <x:c r="K98" s="42" t="str">
        <x:v>absence de montant vérifié dans le corpus</x:v>
      </x:c>
      <x:c r="L98" s="44" t="n">
        <x:v>46313</x:v>
      </x:c>
      <x:c r="M98" s="42" t="str">
        <x:v>aucun honoraire autonome retenu avec périmètre suffisant</x:v>
      </x:c>
      <x:c r="N98" s="42" t="str">
        <x:v>aucune déduction à partir de salaire ou forfait groupé</x:v>
      </x:c>
      <x:c r="O98" s="42" t="str">
        <x:v>poste indépendant isolé</x:v>
      </x:c>
      <x:c r="P98" s="42" t="str">
        <x:v>Le corpus peut contenir des salaires ou des forfaits incluant ce métier ; ils ne donnent pas son prix facturé autonome.</x:v>
      </x:c>
      <x:c r="Q98" s="42" t="str">
        <x:v>Absence de source tarifaire exploitable pour ce poste</x:v>
      </x:c>
      <x:c r="R98" s="42" t="str">
        <x:v>honoraires_autonomes_absents_du_corpus</x:v>
      </x:c>
    </x:row>
  </x:sheetData>
  <x:pageMargins left="0.7" right="0.7" top="0.75" bottom="0.75" header="0.3" footer="0.3"/>
  <x:tableParts count="1">
    <x:tablePart xmlns:r="http://schemas.openxmlformats.org/officeDocument/2006/relationships" r:id="Rff96f429e9ae40d3"/>
  </x:tableParts>
</x:worksheet>
</file>